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080" windowWidth="19440" windowHeight="4005" activeTab="3"/>
  </bookViews>
  <sheets>
    <sheet name="รายตัวบ่งชี้" sheetId="1" r:id="rId1"/>
    <sheet name="องค์ประกอบ" sheetId="2" r:id="rId2"/>
    <sheet name="จุดแข็งจุด่อน-จากการสัมภาษณ์" sheetId="4" r:id="rId3"/>
    <sheet name="จุดแข็งจุดอ่อนตามองค์ประกอบ" sheetId="5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I10" i="1" l="1"/>
  <c r="J10" i="1" s="1"/>
  <c r="D10" i="1"/>
  <c r="E10" i="1" s="1"/>
  <c r="I8" i="1"/>
  <c r="J8" i="1" s="1"/>
  <c r="D8" i="1"/>
  <c r="E8" i="1" s="1"/>
  <c r="G14" i="2" l="1"/>
  <c r="F14" i="2"/>
  <c r="M14" i="2" l="1"/>
  <c r="H11" i="2"/>
  <c r="L14" i="2"/>
  <c r="G8" i="2"/>
  <c r="M8" i="2"/>
  <c r="F12" i="2"/>
  <c r="F11" i="2"/>
  <c r="E11" i="2"/>
  <c r="E9" i="2"/>
  <c r="F8" i="1"/>
  <c r="K15" i="1"/>
  <c r="K14" i="1"/>
  <c r="K13" i="1"/>
  <c r="K17" i="1"/>
  <c r="K25" i="1"/>
  <c r="K27" i="1"/>
  <c r="K28" i="1"/>
  <c r="K29" i="1"/>
  <c r="K30" i="1"/>
  <c r="K32" i="1"/>
  <c r="K10" i="1"/>
  <c r="K8" i="1"/>
  <c r="F10" i="1"/>
  <c r="F32" i="1"/>
  <c r="F28" i="1"/>
  <c r="F29" i="1"/>
  <c r="F30" i="1"/>
  <c r="F27" i="1"/>
  <c r="F25" i="1"/>
  <c r="F13" i="1"/>
  <c r="F17" i="1"/>
  <c r="F15" i="1"/>
  <c r="F14" i="1"/>
  <c r="K1" i="2"/>
  <c r="N11" i="2"/>
  <c r="O11" i="2" s="1"/>
  <c r="L12" i="2"/>
  <c r="L11" i="2"/>
  <c r="K11" i="2"/>
  <c r="K9" i="2"/>
  <c r="N9" i="2" s="1"/>
  <c r="O9" i="2" s="1"/>
  <c r="N12" i="2"/>
  <c r="O12" i="2" s="1"/>
  <c r="C1" i="2"/>
  <c r="I23" i="1"/>
  <c r="I21" i="1"/>
  <c r="J21" i="1" s="1"/>
  <c r="K21" i="1" s="1"/>
  <c r="I19" i="1"/>
  <c r="J19" i="1" s="1"/>
  <c r="K19" i="1" s="1"/>
  <c r="E16" i="3"/>
  <c r="S4" i="3"/>
  <c r="I13" i="3"/>
  <c r="I12" i="3"/>
  <c r="J13" i="3"/>
  <c r="J12" i="3"/>
  <c r="I10" i="3"/>
  <c r="J10" i="3" s="1"/>
  <c r="I11" i="3"/>
  <c r="I9" i="3"/>
  <c r="I8" i="3"/>
  <c r="J8" i="3" s="1"/>
  <c r="I7" i="3"/>
  <c r="J7" i="3" s="1"/>
  <c r="I6" i="3"/>
  <c r="I5" i="3"/>
  <c r="J5" i="3" s="1"/>
  <c r="I4" i="3"/>
  <c r="J4" i="3" s="1"/>
  <c r="N13" i="3"/>
  <c r="N12" i="3"/>
  <c r="L11" i="3"/>
  <c r="N11" i="3"/>
  <c r="N10" i="3"/>
  <c r="T10" i="3"/>
  <c r="U10" i="3"/>
  <c r="T7" i="3"/>
  <c r="U7" i="3"/>
  <c r="T4" i="3"/>
  <c r="U4" i="3"/>
  <c r="S10" i="3"/>
  <c r="S7" i="3"/>
  <c r="J11" i="3"/>
  <c r="J9" i="3"/>
  <c r="L9" i="3"/>
  <c r="N9" i="3"/>
  <c r="L7" i="3"/>
  <c r="N7" i="3"/>
  <c r="L5" i="3"/>
  <c r="N5" i="3"/>
  <c r="N4" i="3"/>
  <c r="N6" i="3"/>
  <c r="N8" i="3"/>
  <c r="L4" i="3"/>
  <c r="L6" i="3"/>
  <c r="L8" i="3"/>
  <c r="J6" i="3"/>
  <c r="V2" i="3"/>
  <c r="M16" i="3"/>
  <c r="N16" i="3" s="1"/>
  <c r="K16" i="3"/>
  <c r="L16" i="3" s="1"/>
  <c r="I16" i="3"/>
  <c r="J16" i="3" s="1"/>
  <c r="F16" i="3"/>
  <c r="H16" i="3"/>
  <c r="G16" i="3"/>
  <c r="K23" i="1" l="1"/>
  <c r="J23" i="1"/>
  <c r="J18" i="1"/>
  <c r="K14" i="2" s="1"/>
  <c r="M15" i="2"/>
  <c r="L15" i="2"/>
  <c r="K18" i="1" l="1"/>
  <c r="N14" i="2"/>
  <c r="O14" i="2" s="1"/>
  <c r="K10" i="2"/>
  <c r="N8" i="2"/>
  <c r="O8" i="2" s="1"/>
  <c r="J33" i="1"/>
  <c r="K33" i="1" s="1"/>
  <c r="N10" i="2" l="1"/>
  <c r="O10" i="2" s="1"/>
  <c r="K15" i="2"/>
  <c r="D19" i="1"/>
  <c r="E19" i="1" s="1"/>
  <c r="F19" i="1" s="1"/>
  <c r="D21" i="1"/>
  <c r="E21" i="1" s="1"/>
  <c r="F21" i="1" s="1"/>
  <c r="D23" i="1"/>
  <c r="E23" i="1" s="1"/>
  <c r="F23" i="1" s="1"/>
  <c r="I11" i="2"/>
  <c r="H12" i="2"/>
  <c r="I12" i="2" s="1"/>
  <c r="E18" i="1" l="1"/>
  <c r="H8" i="2"/>
  <c r="I8" i="2" s="1"/>
  <c r="F15" i="2"/>
  <c r="H9" i="2"/>
  <c r="I9" i="2" s="1"/>
  <c r="F18" i="1" l="1"/>
  <c r="E14" i="2"/>
  <c r="E15" i="2" s="1"/>
  <c r="E10" i="2"/>
  <c r="H14" i="2"/>
  <c r="I14" i="2" s="1"/>
  <c r="E33" i="1"/>
  <c r="F33" i="1" s="1"/>
  <c r="G15" i="2"/>
  <c r="H10" i="2" l="1"/>
  <c r="I10" i="2" s="1"/>
</calcChain>
</file>

<file path=xl/comments1.xml><?xml version="1.0" encoding="utf-8"?>
<comments xmlns="http://schemas.openxmlformats.org/spreadsheetml/2006/main">
  <authors>
    <author>user</author>
  </authors>
  <commentList>
    <comment ref="A8" authorId="0">
      <text>
        <r>
          <rPr>
            <b/>
            <sz val="9"/>
            <color indexed="81"/>
            <rFont val="Tahoma"/>
            <charset val="222"/>
          </rPr>
          <t>เก็บข้อมูลจากบัณฑิตปีที่ผ่านมา (ปีการศึกษาที่รายงาน-1)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charset val="222"/>
          </rPr>
          <t>เก็บข้อมูลจากบัณฑิตปีที่ผ่านมา (ปีการศึกษาที่รายงาน-1)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charset val="222"/>
          </rPr>
          <t>ปีปฏิทินเดียวกับปีการศึกษาที่รายงาน</t>
        </r>
        <r>
          <rPr>
            <sz val="9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<sst xmlns="http://schemas.openxmlformats.org/spreadsheetml/2006/main" count="243" uniqueCount="103">
  <si>
    <t>ตารางที่  A :  ผลการประเมินรายตัวบ่งชี้ตามองค์ประกอบคุณภาพ</t>
  </si>
  <si>
    <t>ตัวบ่งชี้คุณภาพ</t>
  </si>
  <si>
    <t>เป้าหมาย</t>
  </si>
  <si>
    <t>ตัวตั้ง</t>
  </si>
  <si>
    <t xml:space="preserve">ผลลัพธ์ </t>
  </si>
  <si>
    <t>(% หรือสัดส่วน)</t>
  </si>
  <si>
    <t>ตัวหาร</t>
  </si>
  <si>
    <t xml:space="preserve">องค์ประกอบที่ 1 </t>
  </si>
  <si>
    <t xml:space="preserve">ตัวบ่งชี้  1.1  </t>
  </si>
  <si>
    <t>ผ่าน</t>
  </si>
  <si>
    <t>องค์ประกอบที่ 2 บัณฑิต</t>
  </si>
  <si>
    <t>ตัวบ่งชี้  2.1  คุณภาพบัณฑิตตามกรอบมาตรฐานคุณวุฒิระดับอุดมศึกษาแห่งชาติ</t>
  </si>
  <si>
    <t>ตัวบ่งชี้  2.2  บัณฑิตปริญญาตรีที่ได้งานทำหรือประกอบอาชีพอิสระ ภายใน 1 ปี</t>
  </si>
  <si>
    <t>องค์ประกอบที่ 3 นักศึกษา</t>
  </si>
  <si>
    <t>ตัวบ่งชี้  3.1  การรับนักศึกษา</t>
  </si>
  <si>
    <t>ตัวบ่งชี้  3.2  การส่งเสริมและพัฒนานักศึกษา</t>
  </si>
  <si>
    <t>ตัวบ่งชี้  3.3  ผลที่เกิดกับนักศึกษา</t>
  </si>
  <si>
    <t>องค์ประกอบที่ 4  อาจารย์</t>
  </si>
  <si>
    <t>ตัวบ่งชี้  4.1  การบริหารและพัฒนาอาจารย์</t>
  </si>
  <si>
    <t>ตัวบ่งชี้  4.2  คุณภาพอาจารย์</t>
  </si>
  <si>
    <t>ตัวบ่งชี้  4.2.1  ร้อยละของอาจารย์ประจำหลักสูตรที่มีคุณวุฒิปริญญาเอก</t>
  </si>
  <si>
    <t>ตัวบ่งชี้  4.2.2  ร้อยละของอาจารย์ประจำหลักสูตรที่ดำรงตำแหน่งทางวิชาการ</t>
  </si>
  <si>
    <t>ตัวบ่งชี้  4.2.3  ผลงานวิชาการของอาจารย์ประจำหลักสูตร</t>
  </si>
  <si>
    <t>ตัวบ่งชี้  4.3  ผลที่เกิดกับอาจารย์</t>
  </si>
  <si>
    <t>องคประกอบที่ 5  หลักสูตร การเรียนการสอน การประเมินผู้เรียน</t>
  </si>
  <si>
    <t>ตัวบ่งชี้  5.1  สาระของรายวิชาในหลักสูตร</t>
  </si>
  <si>
    <t>ตัวบ่งชี้  5.2  การวางระบบผู้สอนและกระบวนการจัดการเรียนการสอน</t>
  </si>
  <si>
    <t>ตัวบ่งชี้  5.3  การประเมินผู้เรียน</t>
  </si>
  <si>
    <t>ตัวบ่งชี้  5.4  ผลการดำเนินงานหลักสูตรตามกรอบมาตรฐานคุณวุฒิระดับอุดมศึกษาแห่งชาติ</t>
  </si>
  <si>
    <t>องคประกอบที่ 6 สิ่งสนับสนุนการเรียนรู้</t>
  </si>
  <si>
    <t>ตัวบ่งชี้  6.1  สิ่งสนับสนุนการเรียนรู้</t>
  </si>
  <si>
    <t>เฉลี่ยรวมทุกตัวบ่งชี้</t>
  </si>
  <si>
    <t>-</t>
  </si>
  <si>
    <t>จำนวนตัวบ่งชี้</t>
  </si>
  <si>
    <t>คะแนนเฉลี่ย</t>
  </si>
  <si>
    <t>ผลการประเมิน</t>
  </si>
  <si>
    <t>0.01–2.00 ระดับคุณภาพน้อย</t>
  </si>
  <si>
    <t>2.01–3.00 ระดับคุณภาพปานกลาง</t>
  </si>
  <si>
    <t>3.01–4.00 ระดับคุณภาพดี</t>
  </si>
  <si>
    <t>4.01–5.00 ระดับคุณภาพดีมาก</t>
  </si>
  <si>
    <t>หลักสูตรได้มาตรฐาน</t>
  </si>
  <si>
    <t>คะแนนเฉลี่ยของทุกตัวบ่งชี้ในองค์ประกอบที่ 2 -6</t>
  </si>
  <si>
    <t>รวม</t>
  </si>
  <si>
    <t>องค์ประกอบที่</t>
  </si>
  <si>
    <t>คะแนนผ่าน</t>
  </si>
  <si>
    <t>I
ปัจจัยนำเข้า</t>
  </si>
  <si>
    <t>O
ผลลัพธ์</t>
  </si>
  <si>
    <t>การกำกับมาตรฐาน</t>
  </si>
  <si>
    <t>บัณฑิต</t>
  </si>
  <si>
    <t>นักศึกษา</t>
  </si>
  <si>
    <t>อาจารย์</t>
  </si>
  <si>
    <t>หลักสูตร การเรียนการสอน การประเมินผู้เรียน</t>
  </si>
  <si>
    <t>สิ่งสนับสนุนการเรียนรู้</t>
  </si>
  <si>
    <t>จุดแข็ง</t>
  </si>
  <si>
    <t>แนวทางเสริม</t>
  </si>
  <si>
    <t>จุดที่ควรพัฒนา</t>
  </si>
  <si>
    <t>แนวทางแก้ไข</t>
  </si>
  <si>
    <t>1. ผลการสัมภาษณ์ประธานหลักสูตรและอาจารย์ประจำหลักสูตร</t>
  </si>
  <si>
    <t>2. ผลการสัมภาษณ์ตัวแทนนักศึกษาปัจจุบัน</t>
  </si>
  <si>
    <t>3. ผลการสัมภาษณ์ตัวแทนผู้สำเร็จการศึกษา</t>
  </si>
  <si>
    <t>4. ผลการสัมภาษณ์ตัวแทนผู้ประกอบการ/นายจ้าง</t>
  </si>
  <si>
    <t>P
กระบวนการ</t>
  </si>
  <si>
    <t>ระดับคุณภาพ</t>
  </si>
  <si>
    <t>ได้มาตรฐาน</t>
  </si>
  <si>
    <t>คะแนน
ประเมิน</t>
  </si>
  <si>
    <t xml:space="preserve">ปีการศึกษาที่รับเข้า </t>
  </si>
  <si>
    <t>(ตั้งแต่ปีการศึกษา</t>
  </si>
  <si>
    <t>ที่เริ่มใช้หลักสูตร)</t>
  </si>
  <si>
    <t>จำนวนนักศึกษาคงอยู่ (จำนวนจริง) ในแต่ละปีการศึกษา</t>
  </si>
  <si>
    <t>ชั้นปีที่ 1</t>
  </si>
  <si>
    <t>ชั้นปีที่ 2</t>
  </si>
  <si>
    <t>ชั้นปีที่ 3</t>
  </si>
  <si>
    <t>ชั้นปีที่ 4</t>
  </si>
  <si>
    <t>ลาออก/สิ้นสุดสภาพฯระหว่างศึกษา</t>
  </si>
  <si>
    <t>สำเร็จการศึกษา</t>
  </si>
  <si>
    <t>ตกค้าง</t>
  </si>
  <si>
    <t>คน</t>
  </si>
  <si>
    <t>ร้อยละ</t>
  </si>
  <si>
    <t>ปีการศึกษาที่สำเร็จการศึกษา</t>
  </si>
  <si>
    <t>ค่าเฉลี่ย</t>
  </si>
  <si>
    <t>จำนวนจบในรุ่น</t>
  </si>
  <si>
    <t>จำนวนรับเข้าในรุ่น</t>
  </si>
  <si>
    <t>ร้อยละของจำนวนที่รับเข้าในรุ่น</t>
  </si>
  <si>
    <t>ปกติ 4 ปี</t>
  </si>
  <si>
    <t>ต่อเนื่อง</t>
  </si>
  <si>
    <t>เทียบโอน</t>
  </si>
  <si>
    <t>ปกติ (4 ปี)</t>
  </si>
  <si>
    <t>เทียบโอน (3 ปี)</t>
  </si>
  <si>
    <t>ผลการประเมินตนเอง</t>
  </si>
  <si>
    <t>ระดับ 0</t>
  </si>
  <si>
    <t xml:space="preserve">ระดับ </t>
  </si>
  <si>
    <t xml:space="preserve">ร้อยละ </t>
  </si>
  <si>
    <t>ผลการตรวจประเมินจากคณะกรรมการ</t>
  </si>
  <si>
    <t>: จุดแข็ง จุดอ่อนและข้อเสนอแนะจากการสัมภาษณ์และผลการประเมินรายองค์ประกอบ</t>
  </si>
  <si>
    <t>1.ผลการสัมภาษณ์ประธานหลักสูตรและอาจารย์ประจำหลักสูตร</t>
  </si>
  <si>
    <t>จุดอ่อน</t>
  </si>
  <si>
    <t>2.ผลการสัมภาษณ์ตัวแทนนักศึกษาปัจจุบัน</t>
  </si>
  <si>
    <t>3.ผลการสัมภาษณ์ตัวแทนผู้สำเร็จการศึกษา</t>
  </si>
  <si>
    <t>4.ผลการสัมภาษณ์ตัวแทนผู้ประกอบการ/นายจ้าง</t>
  </si>
  <si>
    <t>องค์ประกอบที่ 1 การกำกับมาตรฐาน</t>
  </si>
  <si>
    <t>องค์ประกอบที่ 4 อาจารย์</t>
  </si>
  <si>
    <t>องค์ประกอบที่ 5 หลักสูตร การเรียนการสอน การประเมินผู้เรียน</t>
  </si>
  <si>
    <t>องค์ประกอบที่ 6 สิ่งสนับสนุนการเรียนรู้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</si>
</sst>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00"/>
    <numFmt numFmtId="188" formatCode="0.0"/>
  </numFmts>
  <fonts count="16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DSN MonTaNa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DSN MonTaNa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rgb="FFFF0000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11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87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2" fontId="2" fillId="0" borderId="32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88" fontId="3" fillId="0" borderId="35" xfId="0" applyNumberFormat="1" applyFont="1" applyBorder="1" applyAlignment="1">
      <alignment horizontal="center" vertical="center" wrapText="1"/>
    </xf>
    <xf numFmtId="188" fontId="3" fillId="0" borderId="4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3" borderId="1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/>
    </xf>
    <xf numFmtId="2" fontId="4" fillId="14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righ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/>
    <xf numFmtId="0" fontId="1" fillId="15" borderId="0" xfId="0" applyFont="1" applyFill="1" applyBorder="1" applyAlignment="1">
      <alignment horizontal="left"/>
    </xf>
    <xf numFmtId="0" fontId="2" fillId="16" borderId="12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17" borderId="13" xfId="0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/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47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opLeftCell="A16" zoomScale="80" zoomScaleNormal="80" workbookViewId="0">
      <selection activeCell="B39" sqref="B39"/>
    </sheetView>
  </sheetViews>
  <sheetFormatPr defaultRowHeight="22.5" customHeight="1"/>
  <cols>
    <col min="1" max="1" width="54.375" style="2" customWidth="1"/>
    <col min="2" max="2" width="9" style="1"/>
    <col min="3" max="3" width="7.625" style="1" customWidth="1"/>
    <col min="4" max="4" width="9" style="1"/>
    <col min="5" max="5" width="8.5" style="1" customWidth="1"/>
    <col min="6" max="6" width="17.625" style="1" customWidth="1"/>
    <col min="7" max="7" width="0.5" style="82" customWidth="1"/>
    <col min="8" max="8" width="7.625" style="1" customWidth="1"/>
    <col min="9" max="9" width="9" style="1"/>
    <col min="10" max="10" width="8.5" style="1" customWidth="1"/>
    <col min="11" max="11" width="17.625" style="1" customWidth="1"/>
    <col min="12" max="16384" width="9" style="1"/>
  </cols>
  <sheetData>
    <row r="1" spans="1:11" ht="22.5" customHeight="1">
      <c r="A1" s="132" t="s">
        <v>0</v>
      </c>
      <c r="B1" s="132"/>
      <c r="C1" s="132"/>
      <c r="D1" s="132"/>
      <c r="E1" s="132"/>
    </row>
    <row r="2" spans="1:11" ht="22.5" customHeight="1">
      <c r="A2" s="133" t="s">
        <v>1</v>
      </c>
      <c r="B2" s="135" t="s">
        <v>2</v>
      </c>
      <c r="C2" s="118" t="s">
        <v>88</v>
      </c>
      <c r="D2" s="119"/>
      <c r="E2" s="119"/>
      <c r="F2" s="120"/>
      <c r="G2" s="96"/>
      <c r="H2" s="118" t="s">
        <v>92</v>
      </c>
      <c r="I2" s="119"/>
      <c r="J2" s="119"/>
      <c r="K2" s="120"/>
    </row>
    <row r="3" spans="1:11" ht="18.75">
      <c r="A3" s="133"/>
      <c r="B3" s="135"/>
      <c r="C3" s="111" t="s">
        <v>3</v>
      </c>
      <c r="D3" s="112" t="s">
        <v>4</v>
      </c>
      <c r="E3" s="116" t="s">
        <v>64</v>
      </c>
      <c r="F3" s="116" t="s">
        <v>62</v>
      </c>
      <c r="G3" s="96"/>
      <c r="H3" s="89" t="s">
        <v>3</v>
      </c>
      <c r="I3" s="85" t="s">
        <v>4</v>
      </c>
      <c r="J3" s="116" t="s">
        <v>64</v>
      </c>
      <c r="K3" s="116" t="s">
        <v>62</v>
      </c>
    </row>
    <row r="4" spans="1:11" ht="66" customHeight="1" thickBot="1">
      <c r="A4" s="134"/>
      <c r="B4" s="136"/>
      <c r="C4" s="14" t="s">
        <v>6</v>
      </c>
      <c r="D4" s="15" t="s">
        <v>5</v>
      </c>
      <c r="E4" s="117"/>
      <c r="F4" s="117"/>
      <c r="G4" s="96"/>
      <c r="H4" s="90" t="s">
        <v>6</v>
      </c>
      <c r="I4" s="86" t="s">
        <v>5</v>
      </c>
      <c r="J4" s="117"/>
      <c r="K4" s="117"/>
    </row>
    <row r="5" spans="1:11" ht="22.5" customHeight="1" thickTop="1">
      <c r="A5" s="127" t="s">
        <v>7</v>
      </c>
      <c r="B5" s="128"/>
      <c r="C5" s="128"/>
      <c r="D5" s="128"/>
      <c r="E5" s="128"/>
      <c r="F5" s="129"/>
      <c r="G5" s="103"/>
      <c r="H5" s="93"/>
      <c r="I5" s="94"/>
      <c r="J5" s="94"/>
      <c r="K5" s="95"/>
    </row>
    <row r="6" spans="1:11" ht="22.5" customHeight="1">
      <c r="A6" s="3" t="s">
        <v>8</v>
      </c>
      <c r="B6" s="4"/>
      <c r="C6" s="5"/>
      <c r="D6" s="6"/>
      <c r="E6" s="4" t="s">
        <v>9</v>
      </c>
      <c r="F6" s="35" t="s">
        <v>63</v>
      </c>
      <c r="G6" s="96"/>
      <c r="H6" s="5"/>
      <c r="I6" s="6"/>
      <c r="J6" s="91" t="s">
        <v>9</v>
      </c>
      <c r="K6" s="35" t="s">
        <v>63</v>
      </c>
    </row>
    <row r="7" spans="1:11" ht="22.5" customHeight="1">
      <c r="A7" s="121" t="s">
        <v>10</v>
      </c>
      <c r="B7" s="122"/>
      <c r="C7" s="122"/>
      <c r="D7" s="122"/>
      <c r="E7" s="122"/>
      <c r="F7" s="123"/>
      <c r="G7" s="96"/>
      <c r="H7" s="108"/>
      <c r="I7" s="109"/>
      <c r="J7" s="109"/>
      <c r="K7" s="110"/>
    </row>
    <row r="8" spans="1:11" ht="22.5" customHeight="1">
      <c r="A8" s="130" t="s">
        <v>11</v>
      </c>
      <c r="B8" s="137"/>
      <c r="C8" s="29"/>
      <c r="D8" s="113">
        <f>IF(C8=0,0,C8/C9)</f>
        <v>0</v>
      </c>
      <c r="E8" s="115">
        <f>IF(D8&gt;5,5,D8)</f>
        <v>0</v>
      </c>
      <c r="F8" s="114" t="str">
        <f>IF(E8&gt;=4.009,"ระดับคุณภาพดีมาก",IF(E8&gt;=3.009,"ระดับคุณภาพดี",IF(E8&gt;=2.009,"ระดับคุณภาพปานกลาง",IF(E8&gt;=0.001,"ระดับคุณภาพน้อย","ไม่มีผลคะแนน"))))</f>
        <v>ไม่มีผลคะแนน</v>
      </c>
      <c r="G8" s="96"/>
      <c r="H8" s="29"/>
      <c r="I8" s="113">
        <f>IF(H8=0,0,H8/H9)</f>
        <v>0</v>
      </c>
      <c r="J8" s="115">
        <f>IF(I8&gt;5,5,I8)</f>
        <v>0</v>
      </c>
      <c r="K8" s="114" t="str">
        <f>IF(J8&gt;=4.009,"ระดับคุณภาพดีมาก",IF(J8&gt;=3.009,"ระดับคุณภาพดี",IF(J8&gt;=2.009,"ระดับคุณภาพปานกลาง",IF(J8&gt;=0.001,"ระดับคุณภาพน้อย","ไม่มีผลคะแนน"))))</f>
        <v>ไม่มีผลคะแนน</v>
      </c>
    </row>
    <row r="9" spans="1:11" ht="22.5" customHeight="1">
      <c r="A9" s="130"/>
      <c r="B9" s="137"/>
      <c r="C9" s="11"/>
      <c r="D9" s="113"/>
      <c r="E9" s="115"/>
      <c r="F9" s="114"/>
      <c r="G9" s="96"/>
      <c r="H9" s="11"/>
      <c r="I9" s="113"/>
      <c r="J9" s="115"/>
      <c r="K9" s="114"/>
    </row>
    <row r="10" spans="1:11" ht="22.5" customHeight="1">
      <c r="A10" s="130" t="s">
        <v>12</v>
      </c>
      <c r="B10" s="131"/>
      <c r="C10" s="11"/>
      <c r="D10" s="113">
        <f>IF(C10=0,0,C10/C11)</f>
        <v>0</v>
      </c>
      <c r="E10" s="115">
        <f>IF(D10&gt;5,5,D10)</f>
        <v>0</v>
      </c>
      <c r="F10" s="114" t="str">
        <f>IF(E10&gt;=4.009,"ระดับคุณภาพดีมาก",IF(E10&gt;=3.009,"ระดับคุณภาพดี",IF(E10&gt;=2.009,"ระดับคุณภาพปานกลาง",IF(E10&gt;=0.001,"ระดับคุณภาพน้อย","ไม่มีผลคะแนน"))))</f>
        <v>ไม่มีผลคะแนน</v>
      </c>
      <c r="G10" s="96"/>
      <c r="H10" s="11"/>
      <c r="I10" s="113">
        <f>IF(H10=0,0,H10/H11)</f>
        <v>0</v>
      </c>
      <c r="J10" s="115">
        <f>IF(I10&gt;5,5,I10)</f>
        <v>0</v>
      </c>
      <c r="K10" s="114" t="str">
        <f>IF(J10&gt;=4.009,"ระดับคุณภาพดีมาก",IF(J10&gt;=3.009,"ระดับคุณภาพดี",IF(J10&gt;=2.009,"ระดับคุณภาพปานกลาง",IF(J10&gt;=0.001,"ระดับคุณภาพน้อย","ไม่มีผลคะแนน"))))</f>
        <v>ไม่มีผลคะแนน</v>
      </c>
    </row>
    <row r="11" spans="1:11" ht="22.5" customHeight="1">
      <c r="A11" s="130"/>
      <c r="B11" s="131"/>
      <c r="C11" s="11"/>
      <c r="D11" s="113"/>
      <c r="E11" s="115"/>
      <c r="F11" s="114"/>
      <c r="G11" s="96"/>
      <c r="H11" s="11"/>
      <c r="I11" s="113"/>
      <c r="J11" s="115"/>
      <c r="K11" s="114"/>
    </row>
    <row r="12" spans="1:11" ht="22.5" customHeight="1">
      <c r="A12" s="124" t="s">
        <v>13</v>
      </c>
      <c r="B12" s="125"/>
      <c r="C12" s="125"/>
      <c r="D12" s="125"/>
      <c r="E12" s="125"/>
      <c r="F12" s="126"/>
      <c r="G12" s="104"/>
      <c r="H12" s="97"/>
      <c r="I12" s="98"/>
      <c r="J12" s="98"/>
      <c r="K12" s="99"/>
    </row>
    <row r="13" spans="1:11" ht="22.5" customHeight="1">
      <c r="A13" s="7" t="s">
        <v>14</v>
      </c>
      <c r="B13" s="4"/>
      <c r="C13" s="5"/>
      <c r="D13" s="92" t="s">
        <v>90</v>
      </c>
      <c r="E13" s="12"/>
      <c r="F13" s="17" t="str">
        <f>IF(E13&gt;=4.009,"ระดับคุณภาพดีมาก",IF(E13&gt;=3.009,"ระดับคุณภาพดี",IF(E13&gt;=2.009,"ระดับคุณภาพปานกลาง",IF(E13&gt;=0.001,"ระดับคุณภาพน้อย","ไม่มีผลคะแนน"))))</f>
        <v>ไม่มีผลคะแนน</v>
      </c>
      <c r="G13" s="96"/>
      <c r="H13" s="5"/>
      <c r="I13" s="92" t="s">
        <v>90</v>
      </c>
      <c r="J13" s="88"/>
      <c r="K13" s="17" t="str">
        <f t="shared" ref="K13:K15" si="0">IF(J13&gt;=4.009,"ระดับคุณภาพดีมาก",IF(J13&gt;=3.009,"ระดับคุณภาพดี",IF(J13&gt;=2.009,"ระดับคุณภาพปานกลาง",IF(J13&gt;=0.001,"ระดับคุณภาพน้อย","ไม่มีผลคะแนน"))))</f>
        <v>ไม่มีผลคะแนน</v>
      </c>
    </row>
    <row r="14" spans="1:11" ht="22.5" customHeight="1">
      <c r="A14" s="7" t="s">
        <v>15</v>
      </c>
      <c r="B14" s="4"/>
      <c r="C14" s="5"/>
      <c r="D14" s="92" t="s">
        <v>90</v>
      </c>
      <c r="E14" s="12"/>
      <c r="F14" s="17" t="str">
        <f>IF(E14&gt;=4.009,"ระดับคุณภาพดีมาก",IF(E14&gt;=3.009,"ระดับคุณภาพดี",IF(E14&gt;=2.009,"ระดับคุณภาพปานกลาง",IF(E14&gt;=0.001,"ระดับคุณภาพน้อย","ไม่มีผลคะแนน"))))</f>
        <v>ไม่มีผลคะแนน</v>
      </c>
      <c r="G14" s="96"/>
      <c r="H14" s="5"/>
      <c r="I14" s="92" t="s">
        <v>90</v>
      </c>
      <c r="J14" s="88"/>
      <c r="K14" s="17" t="str">
        <f t="shared" si="0"/>
        <v>ไม่มีผลคะแนน</v>
      </c>
    </row>
    <row r="15" spans="1:11" ht="22.5" customHeight="1">
      <c r="A15" s="7" t="s">
        <v>16</v>
      </c>
      <c r="B15" s="4"/>
      <c r="C15" s="5"/>
      <c r="D15" s="92" t="s">
        <v>90</v>
      </c>
      <c r="E15" s="12"/>
      <c r="F15" s="17" t="str">
        <f>IF(E15&gt;=4.009,"ระดับคุณภาพดีมาก",IF(E15&gt;=3.009,"ระดับคุณภาพดี",IF(E15&gt;=2.009,"ระดับคุณภาพปานกลาง",IF(E15&gt;=0.001,"ระดับคุณภาพน้อย","ไม่มีผลคะแนน"))))</f>
        <v>ไม่มีผลคะแนน</v>
      </c>
      <c r="G15" s="96"/>
      <c r="H15" s="5"/>
      <c r="I15" s="92" t="s">
        <v>90</v>
      </c>
      <c r="J15" s="88"/>
      <c r="K15" s="17" t="str">
        <f t="shared" si="0"/>
        <v>ไม่มีผลคะแนน</v>
      </c>
    </row>
    <row r="16" spans="1:11" ht="22.5" customHeight="1">
      <c r="A16" s="124" t="s">
        <v>17</v>
      </c>
      <c r="B16" s="125"/>
      <c r="C16" s="125"/>
      <c r="D16" s="125"/>
      <c r="E16" s="125"/>
      <c r="F16" s="126"/>
      <c r="G16" s="104"/>
      <c r="H16" s="97"/>
      <c r="I16" s="98"/>
      <c r="J16" s="98"/>
      <c r="K16" s="99"/>
    </row>
    <row r="17" spans="1:11" ht="22.5" customHeight="1">
      <c r="A17" s="7" t="s">
        <v>18</v>
      </c>
      <c r="B17" s="4"/>
      <c r="C17" s="5"/>
      <c r="D17" s="91" t="s">
        <v>89</v>
      </c>
      <c r="E17" s="31"/>
      <c r="F17" s="17" t="str">
        <f>IF(E17&gt;=4.009,"ระดับคุณภาพดีมาก",IF(E17&gt;=3.009,"ระดับคุณภาพดี",IF(E17&gt;=2.009,"ระดับคุณภาพปานกลาง",IF(E17&gt;=0.001,"ระดับคุณภาพน้อย","ไม่มีผลคะแนน"))))</f>
        <v>ไม่มีผลคะแนน</v>
      </c>
      <c r="G17" s="96"/>
      <c r="H17" s="5"/>
      <c r="I17" s="92" t="s">
        <v>90</v>
      </c>
      <c r="J17" s="88"/>
      <c r="K17" s="17" t="str">
        <f>IF(J17&gt;=4.009,"ระดับคุณภาพดีมาก",IF(J17&gt;=3.009,"ระดับคุณภาพดี",IF(J17&gt;=2.009,"ระดับคุณภาพปานกลาง",IF(J17&gt;=0.001,"ระดับคุณภาพน้อย","ไม่มีผลคะแนน"))))</f>
        <v>ไม่มีผลคะแนน</v>
      </c>
    </row>
    <row r="18" spans="1:11" ht="22.5" customHeight="1">
      <c r="A18" s="8" t="s">
        <v>19</v>
      </c>
      <c r="B18" s="4"/>
      <c r="C18" s="5"/>
      <c r="D18" s="5"/>
      <c r="E18" s="12">
        <f>AVERAGE(E19:E24)</f>
        <v>0</v>
      </c>
      <c r="F18" s="17" t="str">
        <f>IF(E18&gt;=4.009,"ระดับคุณภาพดีมาก",IF(E18&gt;=3.009,"ระดับคุณภาพดี",IF(E18&gt;=2.009,"ระดับคุณภาพปานกลาง",IF(E18&gt;=0.001,"ระดับคุณภาพน้อย","ไม่มีผลคะแนน"))))</f>
        <v>ไม่มีผลคะแนน</v>
      </c>
      <c r="G18" s="96"/>
      <c r="H18" s="5"/>
      <c r="I18" s="5"/>
      <c r="J18" s="88">
        <f>AVERAGE(J19:J24)</f>
        <v>0</v>
      </c>
      <c r="K18" s="106" t="str">
        <f>IF(J18&gt;=4.009,"ระดับคุณภาพดีมาก",IF(J18&gt;=3.009,"ระดับคุณภาพดี",IF(J18&gt;=2.009,"ระดับคุณภาพปานกลาง",IF(J18&gt;=0.001,"ระดับคุณภาพน้อย","ไม่มีผลคะแนน"))))</f>
        <v>ไม่มีผลคะแนน</v>
      </c>
    </row>
    <row r="19" spans="1:11" ht="22.5" customHeight="1">
      <c r="A19" s="130" t="s">
        <v>20</v>
      </c>
      <c r="B19" s="137"/>
      <c r="C19" s="11"/>
      <c r="D19" s="113">
        <f>C19/C20*100</f>
        <v>0</v>
      </c>
      <c r="E19" s="113">
        <f>D19/20*5</f>
        <v>0</v>
      </c>
      <c r="F19" s="114" t="str">
        <f>IF(E19&gt;=4.009,"ระดับคุณภาพดีมาก",IF(E19&gt;=3.009,"ระดับคุณภาพดี",IF(E19&gt;=2.009,"ระดับคุณภาพปานกลาง",IF(E19&gt;=0.001,"ระดับคุณภาพน้อย","ไม่มีผลคะแนน"))))</f>
        <v>ไม่มีผลคะแนน</v>
      </c>
      <c r="G19" s="96"/>
      <c r="H19" s="11"/>
      <c r="I19" s="113">
        <f>H19/H20*100</f>
        <v>0</v>
      </c>
      <c r="J19" s="113">
        <f>I19/20*5</f>
        <v>0</v>
      </c>
      <c r="K19" s="114" t="str">
        <f>IF(J19&gt;=4.009,"ระดับคุณภาพดีมาก",IF(J19&gt;=3.009,"ระดับคุณภาพดี",IF(J19&gt;=2.009,"ระดับคุณภาพปานกลาง",IF(J19&gt;=0.001,"ระดับคุณภาพน้อย","ไม่มีผลคะแนน"))))</f>
        <v>ไม่มีผลคะแนน</v>
      </c>
    </row>
    <row r="20" spans="1:11" ht="22.5" customHeight="1">
      <c r="A20" s="130"/>
      <c r="B20" s="137"/>
      <c r="C20" s="11">
        <v>5</v>
      </c>
      <c r="D20" s="113"/>
      <c r="E20" s="113"/>
      <c r="F20" s="114"/>
      <c r="G20" s="96"/>
      <c r="H20" s="11">
        <v>5</v>
      </c>
      <c r="I20" s="113"/>
      <c r="J20" s="113"/>
      <c r="K20" s="114"/>
    </row>
    <row r="21" spans="1:11" ht="22.5" customHeight="1">
      <c r="A21" s="130" t="s">
        <v>21</v>
      </c>
      <c r="B21" s="131"/>
      <c r="C21" s="11"/>
      <c r="D21" s="113">
        <f>C21/C22*100</f>
        <v>0</v>
      </c>
      <c r="E21" s="113">
        <f>D21/60*5</f>
        <v>0</v>
      </c>
      <c r="F21" s="114" t="str">
        <f t="shared" ref="F21" si="1">IF(E21&gt;=4.009,"ระดับคุณภาพดีมาก",IF(E21&gt;=3.009,"ระดับคุณภาพดี",IF(E21&gt;=2.009,"ระดับคุณภาพปานกลาง",IF(E21&gt;=0.001,"ระดับคุณภาพน้อย","ไม่มีผลคะแนน"))))</f>
        <v>ไม่มีผลคะแนน</v>
      </c>
      <c r="G21" s="96"/>
      <c r="H21" s="11"/>
      <c r="I21" s="113">
        <f>H21/H22*100</f>
        <v>0</v>
      </c>
      <c r="J21" s="113">
        <f>I21/60*5</f>
        <v>0</v>
      </c>
      <c r="K21" s="114" t="str">
        <f>IF(J21&gt;=4.009,"ระดับคุณภาพดีมาก",IF(J21&gt;=3.009,"ระดับคุณภาพดี",IF(J21&gt;=2.009,"ระดับคุณภาพปานกลาง",IF(J21&gt;=0.001,"ระดับคุณภาพน้อย","ไม่มีผลคะแนน"))))</f>
        <v>ไม่มีผลคะแนน</v>
      </c>
    </row>
    <row r="22" spans="1:11" ht="22.5" customHeight="1">
      <c r="A22" s="130"/>
      <c r="B22" s="131"/>
      <c r="C22" s="11">
        <v>5</v>
      </c>
      <c r="D22" s="113"/>
      <c r="E22" s="113"/>
      <c r="F22" s="114"/>
      <c r="G22" s="96"/>
      <c r="H22" s="11">
        <v>5</v>
      </c>
      <c r="I22" s="113"/>
      <c r="J22" s="113"/>
      <c r="K22" s="114"/>
    </row>
    <row r="23" spans="1:11" ht="22.5" customHeight="1">
      <c r="A23" s="138" t="s">
        <v>22</v>
      </c>
      <c r="B23" s="137"/>
      <c r="C23" s="12"/>
      <c r="D23" s="113">
        <f>C23/C24*100</f>
        <v>0</v>
      </c>
      <c r="E23" s="113">
        <f>D23/20*5</f>
        <v>0</v>
      </c>
      <c r="F23" s="114" t="str">
        <f t="shared" ref="F23" si="2">IF(E23&gt;=4.009,"ระดับคุณภาพดีมาก",IF(E23&gt;=3.009,"ระดับคุณภาพดี",IF(E23&gt;=2.009,"ระดับคุณภาพปานกลาง",IF(E23&gt;=0.001,"ระดับคุณภาพน้อย","ไม่มีผลคะแนน"))))</f>
        <v>ไม่มีผลคะแนน</v>
      </c>
      <c r="G23" s="96"/>
      <c r="H23" s="88"/>
      <c r="I23" s="113">
        <f>H23/H24*100</f>
        <v>0</v>
      </c>
      <c r="J23" s="113">
        <f>I23/20*5</f>
        <v>0</v>
      </c>
      <c r="K23" s="114" t="str">
        <f>IF(J23&gt;=4.009,"ระดับคุณภาพดีมาก",IF(J23&gt;=3.009,"ระดับคุณภาพดี",IF(J23&gt;=2.009,"ระดับคุณภาพปานกลาง",IF(J23&gt;=0.001,"ระดับคุณภาพน้อย","ไม่มีผลคะแนน"))))</f>
        <v>ไม่มีผลคะแนน</v>
      </c>
    </row>
    <row r="24" spans="1:11" ht="22.5" customHeight="1">
      <c r="A24" s="138"/>
      <c r="B24" s="137"/>
      <c r="C24" s="11">
        <v>5</v>
      </c>
      <c r="D24" s="113"/>
      <c r="E24" s="113"/>
      <c r="F24" s="114"/>
      <c r="G24" s="96"/>
      <c r="H24" s="11">
        <v>5</v>
      </c>
      <c r="I24" s="113"/>
      <c r="J24" s="113"/>
      <c r="K24" s="114"/>
    </row>
    <row r="25" spans="1:11" ht="22.5" customHeight="1">
      <c r="A25" s="7" t="s">
        <v>23</v>
      </c>
      <c r="B25" s="9"/>
      <c r="C25" s="26"/>
      <c r="D25" s="92" t="s">
        <v>90</v>
      </c>
      <c r="E25" s="12"/>
      <c r="F25" s="17" t="str">
        <f>IF(E25&gt;=4.009,"ระดับคุณภาพดีมาก",IF(E25&gt;=3.009,"ระดับคุณภาพดี",IF(E25&gt;=2.009,"ระดับคุณภาพปานกลาง",IF(E25&gt;=0.001,"ระดับคุณภาพน้อย","ไม่มีผลคะแนน"))))</f>
        <v>ไม่มีผลคะแนน</v>
      </c>
      <c r="G25" s="96"/>
      <c r="H25" s="26"/>
      <c r="I25" s="92" t="s">
        <v>90</v>
      </c>
      <c r="J25" s="88"/>
      <c r="K25" s="17" t="str">
        <f>IF(J25&gt;=4.009,"ระดับคุณภาพดีมาก",IF(J25&gt;=3.009,"ระดับคุณภาพดี",IF(J25&gt;=2.009,"ระดับคุณภาพปานกลาง",IF(J25&gt;=0.001,"ระดับคุณภาพน้อย","ไม่มีผลคะแนน"))))</f>
        <v>ไม่มีผลคะแนน</v>
      </c>
    </row>
    <row r="26" spans="1:11" ht="22.5" customHeight="1">
      <c r="A26" s="124" t="s">
        <v>24</v>
      </c>
      <c r="B26" s="125"/>
      <c r="C26" s="125"/>
      <c r="D26" s="125"/>
      <c r="E26" s="125"/>
      <c r="F26" s="126"/>
      <c r="G26" s="104"/>
      <c r="H26" s="97"/>
      <c r="I26" s="98"/>
      <c r="J26" s="98"/>
      <c r="K26" s="99"/>
    </row>
    <row r="27" spans="1:11" ht="22.5" customHeight="1">
      <c r="A27" s="7" t="s">
        <v>25</v>
      </c>
      <c r="B27" s="4"/>
      <c r="C27" s="5"/>
      <c r="D27" s="92" t="s">
        <v>90</v>
      </c>
      <c r="E27" s="12"/>
      <c r="F27" s="17" t="str">
        <f>IF(E27&gt;=4.009,"ระดับคุณภาพดีมาก",IF(E27&gt;=3.009,"ระดับคุณภาพดี",IF(E27&gt;=2.009,"ระดับคุณภาพปานกลาง",IF(E27&gt;=0.001,"ระดับคุณภาพน้อย","ไม่มีผลคะแนน"))))</f>
        <v>ไม่มีผลคะแนน</v>
      </c>
      <c r="G27" s="96"/>
      <c r="H27" s="5"/>
      <c r="I27" s="92" t="s">
        <v>90</v>
      </c>
      <c r="J27" s="88"/>
      <c r="K27" s="17" t="str">
        <f>IF(J27&gt;=4.009,"ระดับคุณภาพดีมาก",IF(J27&gt;=3.009,"ระดับคุณภาพดี",IF(J27&gt;=2.009,"ระดับคุณภาพปานกลาง",IF(J27&gt;=0.001,"ระดับคุณภาพน้อย","ไม่มีผลคะแนน"))))</f>
        <v>ไม่มีผลคะแนน</v>
      </c>
    </row>
    <row r="28" spans="1:11" ht="22.5" customHeight="1">
      <c r="A28" s="7" t="s">
        <v>26</v>
      </c>
      <c r="B28" s="4"/>
      <c r="C28" s="5"/>
      <c r="D28" s="92" t="s">
        <v>90</v>
      </c>
      <c r="E28" s="12"/>
      <c r="F28" s="17" t="str">
        <f t="shared" ref="F28:F33" si="3">IF(E28&gt;=4.009,"ระดับคุณภาพดีมาก",IF(E28&gt;=3.009,"ระดับคุณภาพดี",IF(E28&gt;=2.009,"ระดับคุณภาพปานกลาง",IF(E28&gt;=0.001,"ระดับคุณภาพน้อย","ไม่มีผลคะแนน"))))</f>
        <v>ไม่มีผลคะแนน</v>
      </c>
      <c r="G28" s="96"/>
      <c r="H28" s="5"/>
      <c r="I28" s="92" t="s">
        <v>90</v>
      </c>
      <c r="J28" s="88"/>
      <c r="K28" s="17" t="str">
        <f>IF(J28&gt;=4.009,"ระดับคุณภาพดีมาก",IF(J28&gt;=3.009,"ระดับคุณภาพดี",IF(J28&gt;=2.009,"ระดับคุณภาพปานกลาง",IF(J28&gt;=0.001,"ระดับคุณภาพน้อย","ไม่มีผลคะแนน"))))</f>
        <v>ไม่มีผลคะแนน</v>
      </c>
    </row>
    <row r="29" spans="1:11" ht="22.5" customHeight="1">
      <c r="A29" s="7" t="s">
        <v>27</v>
      </c>
      <c r="B29" s="4"/>
      <c r="C29" s="5"/>
      <c r="D29" s="92" t="s">
        <v>90</v>
      </c>
      <c r="E29" s="12"/>
      <c r="F29" s="17" t="str">
        <f t="shared" si="3"/>
        <v>ไม่มีผลคะแนน</v>
      </c>
      <c r="G29" s="96"/>
      <c r="H29" s="5"/>
      <c r="I29" s="92" t="s">
        <v>90</v>
      </c>
      <c r="J29" s="88"/>
      <c r="K29" s="17" t="str">
        <f>IF(J29&gt;=4.009,"ระดับคุณภาพดีมาก",IF(J29&gt;=3.009,"ระดับคุณภาพดี",IF(J29&gt;=2.009,"ระดับคุณภาพปานกลาง",IF(J29&gt;=0.001,"ระดับคุณภาพน้อย","ไม่มีผลคะแนน"))))</f>
        <v>ไม่มีผลคะแนน</v>
      </c>
    </row>
    <row r="30" spans="1:11" ht="22.5" customHeight="1">
      <c r="A30" s="30" t="s">
        <v>28</v>
      </c>
      <c r="B30" s="32"/>
      <c r="C30" s="5"/>
      <c r="D30" s="92" t="s">
        <v>91</v>
      </c>
      <c r="E30" s="31"/>
      <c r="F30" s="17" t="str">
        <f t="shared" si="3"/>
        <v>ไม่มีผลคะแนน</v>
      </c>
      <c r="G30" s="96"/>
      <c r="H30" s="5"/>
      <c r="I30" s="92" t="s">
        <v>91</v>
      </c>
      <c r="J30" s="88"/>
      <c r="K30" s="17" t="str">
        <f>IF(J30&gt;=4.009,"ระดับคุณภาพดีมาก",IF(J30&gt;=3.009,"ระดับคุณภาพดี",IF(J30&gt;=2.009,"ระดับคุณภาพปานกลาง",IF(J30&gt;=0.001,"ระดับคุณภาพน้อย","ไม่มีผลคะแนน"))))</f>
        <v>ไม่มีผลคะแนน</v>
      </c>
    </row>
    <row r="31" spans="1:11" ht="22.5" customHeight="1">
      <c r="A31" s="121" t="s">
        <v>29</v>
      </c>
      <c r="B31" s="122"/>
      <c r="C31" s="122"/>
      <c r="D31" s="122"/>
      <c r="E31" s="122"/>
      <c r="F31" s="123"/>
      <c r="G31" s="103"/>
      <c r="H31" s="100"/>
      <c r="I31" s="101"/>
      <c r="J31" s="101"/>
      <c r="K31" s="102"/>
    </row>
    <row r="32" spans="1:11" ht="22.5" customHeight="1">
      <c r="A32" s="7" t="s">
        <v>30</v>
      </c>
      <c r="B32" s="4"/>
      <c r="C32" s="5"/>
      <c r="D32" s="92" t="s">
        <v>90</v>
      </c>
      <c r="E32" s="12"/>
      <c r="F32" s="17" t="str">
        <f t="shared" si="3"/>
        <v>ไม่มีผลคะแนน</v>
      </c>
      <c r="G32" s="96"/>
      <c r="H32" s="5"/>
      <c r="I32" s="92" t="s">
        <v>90</v>
      </c>
      <c r="J32" s="88"/>
      <c r="K32" s="17" t="str">
        <f>IF(J32&gt;=4.009,"ระดับคุณภาพดีมาก",IF(J32&gt;=3.009,"ระดับคุณภาพดี",IF(J32&gt;=2.009,"ระดับคุณภาพปานกลาง",IF(J32&gt;=0.001,"ระดับคุณภาพน้อย","ไม่มีผลคะแนน"))))</f>
        <v>ไม่มีผลคะแนน</v>
      </c>
    </row>
    <row r="33" spans="1:11" ht="22.5" customHeight="1">
      <c r="A33" s="33" t="s">
        <v>31</v>
      </c>
      <c r="B33" s="10"/>
      <c r="C33" s="10" t="s">
        <v>32</v>
      </c>
      <c r="D33" s="13" t="s">
        <v>32</v>
      </c>
      <c r="E33" s="34">
        <f>AVERAGE(E8:E11,E13:E15,E17:E18,E25,E27:E30,E32)</f>
        <v>0</v>
      </c>
      <c r="F33" s="27" t="str">
        <f t="shared" si="3"/>
        <v>ไม่มีผลคะแนน</v>
      </c>
      <c r="G33" s="96"/>
      <c r="H33" s="10" t="s">
        <v>32</v>
      </c>
      <c r="I33" s="13" t="s">
        <v>32</v>
      </c>
      <c r="J33" s="34">
        <f>AVERAGE(J8:J11,J13:J15,J17:J18,J25,J27:J30,J32)</f>
        <v>0</v>
      </c>
      <c r="K33" s="107" t="str">
        <f>IF(J33&gt;=4.009,"ระดับคุณภาพดีมาก",IF(J33&gt;=3.009,"ระดับคุณภาพดี",IF(J33&gt;=2.009,"ระดับคุณภาพปานกลาง",IF(J33&gt;=0.001,"ระดับคุณภาพน้อย","ไม่มีผลคะแนน"))))</f>
        <v>ไม่มีผลคะแนน</v>
      </c>
    </row>
  </sheetData>
  <mergeCells count="55">
    <mergeCell ref="A21:A22"/>
    <mergeCell ref="B21:B22"/>
    <mergeCell ref="D21:D22"/>
    <mergeCell ref="E21:E22"/>
    <mergeCell ref="A23:A24"/>
    <mergeCell ref="B23:B24"/>
    <mergeCell ref="D23:D24"/>
    <mergeCell ref="E23:E24"/>
    <mergeCell ref="A8:A9"/>
    <mergeCell ref="B8:B9"/>
    <mergeCell ref="D8:D9"/>
    <mergeCell ref="E8:E9"/>
    <mergeCell ref="A19:A20"/>
    <mergeCell ref="B19:B20"/>
    <mergeCell ref="D19:D20"/>
    <mergeCell ref="E19:E20"/>
    <mergeCell ref="A1:E1"/>
    <mergeCell ref="A2:A4"/>
    <mergeCell ref="B2:B4"/>
    <mergeCell ref="C2:F2"/>
    <mergeCell ref="F3:F4"/>
    <mergeCell ref="E3:E4"/>
    <mergeCell ref="H2:K2"/>
    <mergeCell ref="F23:F24"/>
    <mergeCell ref="A31:F31"/>
    <mergeCell ref="A26:F26"/>
    <mergeCell ref="A16:F16"/>
    <mergeCell ref="F8:F9"/>
    <mergeCell ref="F10:F11"/>
    <mergeCell ref="F19:F20"/>
    <mergeCell ref="F21:F22"/>
    <mergeCell ref="A12:F12"/>
    <mergeCell ref="A7:F7"/>
    <mergeCell ref="A5:F5"/>
    <mergeCell ref="A10:A11"/>
    <mergeCell ref="B10:B11"/>
    <mergeCell ref="D10:D11"/>
    <mergeCell ref="E10:E11"/>
    <mergeCell ref="I8:I9"/>
    <mergeCell ref="J8:J9"/>
    <mergeCell ref="K8:K9"/>
    <mergeCell ref="J3:J4"/>
    <mergeCell ref="K3:K4"/>
    <mergeCell ref="I10:I11"/>
    <mergeCell ref="J10:J11"/>
    <mergeCell ref="K10:K11"/>
    <mergeCell ref="I19:I20"/>
    <mergeCell ref="J19:J20"/>
    <mergeCell ref="K19:K20"/>
    <mergeCell ref="I21:I22"/>
    <mergeCell ref="J21:J22"/>
    <mergeCell ref="K21:K22"/>
    <mergeCell ref="I23:I24"/>
    <mergeCell ref="J23:J24"/>
    <mergeCell ref="K23:K2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E14" sqref="E14"/>
    </sheetView>
  </sheetViews>
  <sheetFormatPr defaultRowHeight="23.25" customHeight="1"/>
  <cols>
    <col min="1" max="1" width="3.75" style="1" customWidth="1"/>
    <col min="2" max="2" width="31.625" style="1" customWidth="1"/>
    <col min="3" max="4" width="9" style="1"/>
    <col min="5" max="5" width="9.25" style="1" bestFit="1" customWidth="1"/>
    <col min="6" max="8" width="9.125" style="1" bestFit="1" customWidth="1"/>
    <col min="9" max="9" width="22.25" style="1" customWidth="1"/>
    <col min="10" max="10" width="1.25" style="1" customWidth="1"/>
    <col min="11" max="12" width="9" style="1"/>
    <col min="13" max="13" width="9.125" style="1" bestFit="1" customWidth="1"/>
    <col min="14" max="14" width="9" style="1"/>
    <col min="15" max="15" width="19.125" style="1" customWidth="1"/>
    <col min="16" max="16384" width="9" style="1"/>
  </cols>
  <sheetData>
    <row r="1" spans="1:15" ht="23.25" customHeight="1">
      <c r="C1" s="141" t="str">
        <f>รายตัวบ่งชี้!C2</f>
        <v>ผลการประเมินตนเอง</v>
      </c>
      <c r="D1" s="142"/>
      <c r="E1" s="142"/>
      <c r="F1" s="142"/>
      <c r="G1" s="142"/>
      <c r="H1" s="142"/>
      <c r="I1" s="143"/>
      <c r="K1" s="145" t="str">
        <f>รายตัวบ่งชี้!H2</f>
        <v>ผลการตรวจประเมินจากคณะกรรมการ</v>
      </c>
      <c r="L1" s="145"/>
      <c r="M1" s="145"/>
      <c r="N1" s="145"/>
      <c r="O1" s="146"/>
    </row>
    <row r="2" spans="1:15" ht="16.5" customHeight="1">
      <c r="A2" s="150" t="s">
        <v>43</v>
      </c>
      <c r="B2" s="151"/>
      <c r="C2" s="144" t="s">
        <v>44</v>
      </c>
      <c r="D2" s="144" t="s">
        <v>33</v>
      </c>
      <c r="E2" s="144" t="s">
        <v>45</v>
      </c>
      <c r="F2" s="144" t="s">
        <v>61</v>
      </c>
      <c r="G2" s="144" t="s">
        <v>46</v>
      </c>
      <c r="H2" s="144" t="s">
        <v>34</v>
      </c>
      <c r="I2" s="22" t="s">
        <v>35</v>
      </c>
      <c r="K2" s="144" t="s">
        <v>45</v>
      </c>
      <c r="L2" s="144" t="s">
        <v>61</v>
      </c>
      <c r="M2" s="144" t="s">
        <v>46</v>
      </c>
      <c r="N2" s="144" t="s">
        <v>34</v>
      </c>
      <c r="O2" s="22" t="s">
        <v>35</v>
      </c>
    </row>
    <row r="3" spans="1:15" ht="16.5" customHeight="1">
      <c r="A3" s="152"/>
      <c r="B3" s="153"/>
      <c r="C3" s="144"/>
      <c r="D3" s="144"/>
      <c r="E3" s="144"/>
      <c r="F3" s="144"/>
      <c r="G3" s="144"/>
      <c r="H3" s="144"/>
      <c r="I3" s="23" t="s">
        <v>36</v>
      </c>
      <c r="K3" s="144"/>
      <c r="L3" s="144"/>
      <c r="M3" s="144"/>
      <c r="N3" s="144"/>
      <c r="O3" s="23" t="s">
        <v>36</v>
      </c>
    </row>
    <row r="4" spans="1:15" ht="16.5" customHeight="1">
      <c r="A4" s="152"/>
      <c r="B4" s="153"/>
      <c r="C4" s="144"/>
      <c r="D4" s="144"/>
      <c r="E4" s="144"/>
      <c r="F4" s="144"/>
      <c r="G4" s="144"/>
      <c r="H4" s="144"/>
      <c r="I4" s="23" t="s">
        <v>37</v>
      </c>
      <c r="K4" s="144"/>
      <c r="L4" s="144"/>
      <c r="M4" s="144"/>
      <c r="N4" s="144"/>
      <c r="O4" s="23" t="s">
        <v>37</v>
      </c>
    </row>
    <row r="5" spans="1:15" ht="16.5" customHeight="1">
      <c r="A5" s="152"/>
      <c r="B5" s="153"/>
      <c r="C5" s="144"/>
      <c r="D5" s="144"/>
      <c r="E5" s="144"/>
      <c r="F5" s="144"/>
      <c r="G5" s="144"/>
      <c r="H5" s="144"/>
      <c r="I5" s="23" t="s">
        <v>38</v>
      </c>
      <c r="K5" s="144"/>
      <c r="L5" s="144"/>
      <c r="M5" s="144"/>
      <c r="N5" s="144"/>
      <c r="O5" s="23" t="s">
        <v>38</v>
      </c>
    </row>
    <row r="6" spans="1:15" ht="16.5" customHeight="1">
      <c r="A6" s="154"/>
      <c r="B6" s="155"/>
      <c r="C6" s="144"/>
      <c r="D6" s="144"/>
      <c r="E6" s="144"/>
      <c r="F6" s="144"/>
      <c r="G6" s="144"/>
      <c r="H6" s="144"/>
      <c r="I6" s="24" t="s">
        <v>39</v>
      </c>
      <c r="K6" s="144"/>
      <c r="L6" s="144"/>
      <c r="M6" s="144"/>
      <c r="N6" s="144"/>
      <c r="O6" s="24" t="s">
        <v>39</v>
      </c>
    </row>
    <row r="7" spans="1:15" ht="23.25" customHeight="1">
      <c r="A7" s="16">
        <v>1</v>
      </c>
      <c r="B7" s="28" t="s">
        <v>47</v>
      </c>
      <c r="C7" s="139" t="s">
        <v>9</v>
      </c>
      <c r="D7" s="139"/>
      <c r="E7" s="139"/>
      <c r="F7" s="139"/>
      <c r="G7" s="139"/>
      <c r="H7" s="139"/>
      <c r="I7" s="17" t="s">
        <v>40</v>
      </c>
      <c r="K7" s="139"/>
      <c r="L7" s="139"/>
      <c r="M7" s="139"/>
      <c r="N7" s="139"/>
      <c r="O7" s="17" t="s">
        <v>40</v>
      </c>
    </row>
    <row r="8" spans="1:15" ht="23.25" customHeight="1">
      <c r="A8" s="16">
        <v>2</v>
      </c>
      <c r="B8" s="28" t="s">
        <v>48</v>
      </c>
      <c r="C8" s="147" t="s">
        <v>41</v>
      </c>
      <c r="D8" s="16">
        <v>2</v>
      </c>
      <c r="E8" s="9" t="s">
        <v>32</v>
      </c>
      <c r="F8" s="9" t="s">
        <v>32</v>
      </c>
      <c r="G8" s="18">
        <f>AVERAGE(รายตัวบ่งชี้!E8:E11)</f>
        <v>0</v>
      </c>
      <c r="H8" s="19">
        <f>G8</f>
        <v>0</v>
      </c>
      <c r="I8" s="17" t="str">
        <f>IF(H8&gt;=4.009,"ระดับคุณภาพดีมาก",IF(H8&gt;=3.009,"ระดับคุณภาพดี",IF(H8&gt;=2.009,"ระดับคุณภาพปานกลาง",IF(H8&gt;=0,"ระดับคุณภาพน้อย","ไม่มีผลคะแนน"))))</f>
        <v>ระดับคุณภาพน้อย</v>
      </c>
      <c r="K8" s="87" t="s">
        <v>32</v>
      </c>
      <c r="L8" s="87" t="s">
        <v>32</v>
      </c>
      <c r="M8" s="18">
        <f>AVERAGE(รายตัวบ่งชี้!J8:J11)</f>
        <v>0</v>
      </c>
      <c r="N8" s="19">
        <f>M8</f>
        <v>0</v>
      </c>
      <c r="O8" s="17" t="str">
        <f>IF(N8&gt;=4.009,"ระดับคุณภาพดีมาก",IF(N8&gt;=3.009,"ระดับคุณภาพดี",IF(N8&gt;=2.009,"ระดับคุณภาพปานกลาง",IF(N8&gt;=0,"ระดับคุณภาพน้อย","ไม่มีผลคะแนน"))))</f>
        <v>ระดับคุณภาพน้อย</v>
      </c>
    </row>
    <row r="9" spans="1:15" ht="23.25" customHeight="1">
      <c r="A9" s="16">
        <v>3</v>
      </c>
      <c r="B9" s="28" t="s">
        <v>49</v>
      </c>
      <c r="C9" s="147"/>
      <c r="D9" s="16">
        <v>3</v>
      </c>
      <c r="E9" s="18" t="e">
        <f>AVERAGE(รายตัวบ่งชี้!E13:E15)</f>
        <v>#DIV/0!</v>
      </c>
      <c r="F9" s="9" t="s">
        <v>32</v>
      </c>
      <c r="G9" s="9" t="s">
        <v>32</v>
      </c>
      <c r="H9" s="19" t="e">
        <f>E9</f>
        <v>#DIV/0!</v>
      </c>
      <c r="I9" s="17" t="e">
        <f t="shared" ref="I9:I14" si="0">IF(H9&gt;=4.009,"ระดับคุณภาพดีมาก",IF(H9&gt;=3.009,"ระดับคุณภาพดี",IF(H9&gt;=2.009,"ระดับคุณภาพปานกลาง",IF(H9&gt;=0,"ระดับคุณภาพน้อย","ไม่มีผลคะแนน"))))</f>
        <v>#DIV/0!</v>
      </c>
      <c r="K9" s="18" t="e">
        <f>AVERAGE(รายตัวบ่งชี้!J13:J15)</f>
        <v>#DIV/0!</v>
      </c>
      <c r="L9" s="87" t="s">
        <v>32</v>
      </c>
      <c r="M9" s="87" t="s">
        <v>32</v>
      </c>
      <c r="N9" s="19" t="e">
        <f>K9</f>
        <v>#DIV/0!</v>
      </c>
      <c r="O9" s="17" t="e">
        <f t="shared" ref="O9:O11" si="1">IF(N9&gt;=4.009,"ระดับคุณภาพดีมาก",IF(N9&gt;=3.009,"ระดับคุณภาพดี",IF(N9&gt;=2.009,"ระดับคุณภาพปานกลาง",IF(N9&gt;=0,"ระดับคุณภาพน้อย","ไม่มีผลคะแนน"))))</f>
        <v>#DIV/0!</v>
      </c>
    </row>
    <row r="10" spans="1:15" ht="23.25" customHeight="1">
      <c r="A10" s="16">
        <v>4</v>
      </c>
      <c r="B10" s="28" t="s">
        <v>50</v>
      </c>
      <c r="C10" s="147"/>
      <c r="D10" s="16">
        <v>3</v>
      </c>
      <c r="E10" s="18">
        <f>AVERAGE(รายตัวบ่งชี้!E17:E18,รายตัวบ่งชี้!E25)</f>
        <v>0</v>
      </c>
      <c r="F10" s="9" t="s">
        <v>32</v>
      </c>
      <c r="G10" s="9" t="s">
        <v>32</v>
      </c>
      <c r="H10" s="19">
        <f>E10</f>
        <v>0</v>
      </c>
      <c r="I10" s="17" t="str">
        <f t="shared" si="0"/>
        <v>ระดับคุณภาพน้อย</v>
      </c>
      <c r="K10" s="18">
        <f>AVERAGE(รายตัวบ่งชี้!J17:J18,รายตัวบ่งชี้!J25)</f>
        <v>0</v>
      </c>
      <c r="L10" s="87" t="s">
        <v>32</v>
      </c>
      <c r="M10" s="87" t="s">
        <v>32</v>
      </c>
      <c r="N10" s="19">
        <f>K10</f>
        <v>0</v>
      </c>
      <c r="O10" s="17" t="str">
        <f t="shared" si="1"/>
        <v>ระดับคุณภาพน้อย</v>
      </c>
    </row>
    <row r="11" spans="1:15" ht="23.25" customHeight="1">
      <c r="A11" s="16">
        <v>5</v>
      </c>
      <c r="B11" s="28" t="s">
        <v>51</v>
      </c>
      <c r="C11" s="147"/>
      <c r="D11" s="16">
        <v>4</v>
      </c>
      <c r="E11" s="18">
        <f>รายตัวบ่งชี้!E27</f>
        <v>0</v>
      </c>
      <c r="F11" s="18" t="e">
        <f>AVERAGE(รายตัวบ่งชี้!E28:E30)</f>
        <v>#DIV/0!</v>
      </c>
      <c r="G11" s="9" t="s">
        <v>32</v>
      </c>
      <c r="H11" s="19" t="e">
        <f>AVERAGE(รายตัวบ่งชี้!E27:E30)</f>
        <v>#DIV/0!</v>
      </c>
      <c r="I11" s="17" t="e">
        <f t="shared" si="0"/>
        <v>#DIV/0!</v>
      </c>
      <c r="K11" s="18">
        <f>รายตัวบ่งชี้!J27</f>
        <v>0</v>
      </c>
      <c r="L11" s="18" t="e">
        <f>AVERAGE(รายตัวบ่งชี้!J28:J30)</f>
        <v>#DIV/0!</v>
      </c>
      <c r="M11" s="87" t="s">
        <v>32</v>
      </c>
      <c r="N11" s="19" t="e">
        <f>AVERAGE(รายตัวบ่งชี้!J27:J30)</f>
        <v>#DIV/0!</v>
      </c>
      <c r="O11" s="17" t="e">
        <f t="shared" si="1"/>
        <v>#DIV/0!</v>
      </c>
    </row>
    <row r="12" spans="1:15" ht="23.25" customHeight="1">
      <c r="A12" s="16">
        <v>6</v>
      </c>
      <c r="B12" s="28" t="s">
        <v>52</v>
      </c>
      <c r="C12" s="147"/>
      <c r="D12" s="16">
        <v>1</v>
      </c>
      <c r="E12" s="9" t="s">
        <v>32</v>
      </c>
      <c r="F12" s="18">
        <f>รายตัวบ่งชี้!E32</f>
        <v>0</v>
      </c>
      <c r="G12" s="9" t="s">
        <v>32</v>
      </c>
      <c r="H12" s="19">
        <f>F12</f>
        <v>0</v>
      </c>
      <c r="I12" s="17" t="str">
        <f>IF(H12&gt;=4.009,"ระดับคุณภาพดีมาก",IF(H12&gt;=3.009,"ระดับคุณภาพดี",IF(H12&gt;=2.009,"ระดับคุณภาพปานกลาง",IF(H12&gt;=0,"ระดับคุณภาพน้อย","ไม่มีผลคะแนน"))))</f>
        <v>ระดับคุณภาพน้อย</v>
      </c>
      <c r="K12" s="87" t="s">
        <v>32</v>
      </c>
      <c r="L12" s="18">
        <f>รายตัวบ่งชี้!J32</f>
        <v>0</v>
      </c>
      <c r="M12" s="87" t="s">
        <v>32</v>
      </c>
      <c r="N12" s="19">
        <f>L12</f>
        <v>0</v>
      </c>
      <c r="O12" s="17" t="str">
        <f>IF(N12&gt;=4.009,"ระดับคุณภาพดีมาก",IF(N12&gt;=3.009,"ระดับคุณภาพดี",IF(N12&gt;=2.009,"ระดับคุณภาพปานกลาง",IF(N12&gt;=0,"ระดับคุณภาพน้อย","ไม่มีผลคะแนน"))))</f>
        <v>ระดับคุณภาพน้อย</v>
      </c>
    </row>
    <row r="13" spans="1:15" ht="23.25" customHeight="1">
      <c r="A13" s="148" t="s">
        <v>42</v>
      </c>
      <c r="B13" s="148"/>
      <c r="C13" s="148"/>
      <c r="D13" s="20">
        <v>13</v>
      </c>
      <c r="E13" s="21">
        <v>7</v>
      </c>
      <c r="F13" s="21">
        <v>4</v>
      </c>
      <c r="G13" s="21">
        <v>2</v>
      </c>
      <c r="H13" s="140"/>
      <c r="I13" s="140"/>
      <c r="K13" s="21">
        <v>7</v>
      </c>
      <c r="L13" s="21">
        <v>4</v>
      </c>
      <c r="M13" s="21">
        <v>2</v>
      </c>
      <c r="N13" s="140"/>
      <c r="O13" s="140"/>
    </row>
    <row r="14" spans="1:15" ht="23.25" customHeight="1">
      <c r="A14" s="149" t="s">
        <v>35</v>
      </c>
      <c r="B14" s="149"/>
      <c r="C14" s="149"/>
      <c r="D14" s="149"/>
      <c r="E14" s="25">
        <f>AVERAGE(รายตัวบ่งชี้!E13:E15,รายตัวบ่งชี้!E17:E18,รายตัวบ่งชี้!E25,รายตัวบ่งชี้!E27)</f>
        <v>0</v>
      </c>
      <c r="F14" s="25" t="e">
        <f>AVERAGE(รายตัวบ่งชี้!E28:E30,รายตัวบ่งชี้!E32)</f>
        <v>#DIV/0!</v>
      </c>
      <c r="G14" s="25">
        <f>AVERAGE(รายตัวบ่งชี้!E8:E11)</f>
        <v>0</v>
      </c>
      <c r="H14" s="25">
        <f>AVERAGE(รายตัวบ่งชี้!E8:E11,รายตัวบ่งชี้!E13:E15,รายตัวบ่งชี้!E17:E18,รายตัวบ่งชี้!E25,รายตัวบ่งชี้!E27:E30,รายตัวบ่งชี้!E32)</f>
        <v>0</v>
      </c>
      <c r="I14" s="27" t="str">
        <f t="shared" si="0"/>
        <v>ระดับคุณภาพน้อย</v>
      </c>
      <c r="K14" s="25">
        <f>AVERAGE(รายตัวบ่งชี้!J13:J15,รายตัวบ่งชี้!J17:J18,รายตัวบ่งชี้!J25,รายตัวบ่งชี้!J27)</f>
        <v>0</v>
      </c>
      <c r="L14" s="25" t="e">
        <f>AVERAGE(รายตัวบ่งชี้!J28:J30,รายตัวบ่งชี้!J32)</f>
        <v>#DIV/0!</v>
      </c>
      <c r="M14" s="25">
        <f>AVERAGE(รายตัวบ่งชี้!J8:J11)</f>
        <v>0</v>
      </c>
      <c r="N14" s="25">
        <f>AVERAGE(รายตัวบ่งชี้!J8:J11,รายตัวบ่งชี้!J13:J15,รายตัวบ่งชี้!J17:J18,รายตัวบ่งชี้!J25,รายตัวบ่งชี้!J27:J30,รายตัวบ่งชี้!J32)</f>
        <v>0</v>
      </c>
      <c r="O14" s="27" t="str">
        <f t="shared" ref="O14" si="2">IF(N14&gt;=4.009,"ระดับคุณภาพดีมาก",IF(N14&gt;=3.009,"ระดับคุณภาพดี",IF(N14&gt;=2.009,"ระดับคุณภาพปานกลาง",IF(N14&gt;=0,"ระดับคุณภาพน้อย","ไม่มีผลคะแนน"))))</f>
        <v>ระดับคุณภาพน้อย</v>
      </c>
    </row>
    <row r="15" spans="1:15" ht="62.25" customHeight="1">
      <c r="E15" s="105" t="str">
        <f>IF(E14&gt;=4.009,"ระดับคุณภาพดีมาก",IF(E14&gt;=3.009,"ระดับคุณภาพดี",IF(E14&gt;=2.009,"ระดับคุณภาพปานกลาง",IF(E14&gt;=0,"ระดับคุณภาพน้อย","ไม่มีผลคะแนน"))))</f>
        <v>ระดับคุณภาพน้อย</v>
      </c>
      <c r="F15" s="105" t="e">
        <f>IF(F14&gt;=4.009,"ระดับคุณภาพดีมาก",IF(F14&gt;=3.009,"ระดับคุณภาพดี",IF(F14&gt;=2.009,"ระดับคุณภาพปานกลาง",IF(F14&gt;=0,"ระดับคุณภาพน้อย","ไม่มีผลคะแนน"))))</f>
        <v>#DIV/0!</v>
      </c>
      <c r="G15" s="105" t="str">
        <f>IF(G14&gt;=4.009,"ระดับคุณภาพดีมาก",IF(G14&gt;=3.009,"ระดับคุณภาพดี",IF(G14&gt;=2.009,"ระดับคุณภาพปานกลาง",IF(G14&gt;=0,"ระดับคุณภาพน้อย","ไม่มีผลคะแนน"))))</f>
        <v>ระดับคุณภาพน้อย</v>
      </c>
      <c r="K15" s="105" t="str">
        <f>IF(K14&gt;=4.009,"ระดับคุณภาพดีมาก",IF(K14&gt;=3.009,"ระดับคุณภาพดี",IF(K14&gt;=2.009,"ระดับคุณภาพปานกลาง",IF(K14&gt;=0,"ระดับคุณภาพน้อย","ไม่มีผลคะแนน"))))</f>
        <v>ระดับคุณภาพน้อย</v>
      </c>
      <c r="L15" s="105" t="e">
        <f>IF(L14&gt;=4.009,"ระดับคุณภาพดีมาก",IF(L14&gt;=3.009,"ระดับคุณภาพดี",IF(L14&gt;=2.009,"ระดับคุณภาพปานกลาง",IF(L14&gt;=0,"ระดับคุณภาพน้อย","ไม่มีผลคะแนน"))))</f>
        <v>#DIV/0!</v>
      </c>
      <c r="M15" s="105" t="str">
        <f>IF(M14&gt;=4.009,"ระดับคุณภาพดีมาก",IF(M14&gt;=3.009,"ระดับคุณภาพดี",IF(M14&gt;=2.009,"ระดับคุณภาพปานกลาง",IF(M14&gt;=0,"ระดับคุณภาพน้อย","ไม่มีผลคะแนน"))))</f>
        <v>ระดับคุณภาพน้อย</v>
      </c>
    </row>
  </sheetData>
  <mergeCells count="20">
    <mergeCell ref="A14:D14"/>
    <mergeCell ref="E2:E6"/>
    <mergeCell ref="F2:F6"/>
    <mergeCell ref="G2:G6"/>
    <mergeCell ref="A2:B6"/>
    <mergeCell ref="C2:C6"/>
    <mergeCell ref="D2:D6"/>
    <mergeCell ref="K7:N7"/>
    <mergeCell ref="N13:O13"/>
    <mergeCell ref="C1:I1"/>
    <mergeCell ref="K2:K6"/>
    <mergeCell ref="L2:L6"/>
    <mergeCell ref="M2:M6"/>
    <mergeCell ref="N2:N6"/>
    <mergeCell ref="K1:O1"/>
    <mergeCell ref="H2:H6"/>
    <mergeCell ref="C7:H7"/>
    <mergeCell ref="C8:C12"/>
    <mergeCell ref="A13:C13"/>
    <mergeCell ref="H13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"/>
  <sheetViews>
    <sheetView topLeftCell="A13" workbookViewId="0">
      <selection activeCell="L42" sqref="L42"/>
    </sheetView>
  </sheetViews>
  <sheetFormatPr defaultColWidth="9" defaultRowHeight="15"/>
  <cols>
    <col min="1" max="8" width="9" style="180"/>
    <col min="9" max="9" width="2" style="180" customWidth="1"/>
    <col min="10" max="16384" width="9" style="180"/>
  </cols>
  <sheetData>
    <row r="2" spans="1:17" ht="21">
      <c r="A2" s="179" t="s">
        <v>93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1">
      <c r="A3" s="181" t="s">
        <v>94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8.75">
      <c r="A4" s="182" t="s">
        <v>53</v>
      </c>
      <c r="B4" s="183"/>
      <c r="C4" s="183"/>
      <c r="D4" s="184"/>
      <c r="E4" s="185" t="s">
        <v>54</v>
      </c>
      <c r="F4" s="186"/>
      <c r="G4" s="186"/>
      <c r="H4" s="187"/>
      <c r="J4" s="182" t="s">
        <v>95</v>
      </c>
      <c r="K4" s="183"/>
      <c r="L4" s="183"/>
      <c r="M4" s="184"/>
      <c r="N4" s="185" t="s">
        <v>56</v>
      </c>
      <c r="O4" s="186"/>
      <c r="P4" s="186"/>
      <c r="Q4" s="187"/>
    </row>
    <row r="5" spans="1:17" ht="15.75">
      <c r="A5" s="188"/>
      <c r="B5" s="189"/>
      <c r="C5" s="189"/>
      <c r="D5" s="190"/>
      <c r="E5" s="188"/>
      <c r="F5" s="189"/>
      <c r="G5" s="189"/>
      <c r="H5" s="190"/>
      <c r="I5" s="191"/>
      <c r="J5" s="188"/>
      <c r="K5" s="189"/>
      <c r="L5" s="189"/>
      <c r="M5" s="190"/>
      <c r="N5" s="188"/>
      <c r="O5" s="189"/>
      <c r="P5" s="189"/>
      <c r="Q5" s="190"/>
    </row>
    <row r="6" spans="1:17" ht="15.75">
      <c r="A6" s="192"/>
      <c r="B6" s="193"/>
      <c r="C6" s="193"/>
      <c r="D6" s="194"/>
      <c r="E6" s="192"/>
      <c r="F6" s="193"/>
      <c r="G6" s="193"/>
      <c r="H6" s="194"/>
      <c r="I6" s="191"/>
      <c r="J6" s="192"/>
      <c r="K6" s="193"/>
      <c r="L6" s="193"/>
      <c r="M6" s="194"/>
      <c r="N6" s="192"/>
      <c r="O6" s="193"/>
      <c r="P6" s="193"/>
      <c r="Q6" s="194"/>
    </row>
    <row r="7" spans="1:17" ht="15.75">
      <c r="A7" s="192"/>
      <c r="B7" s="193"/>
      <c r="C7" s="193"/>
      <c r="D7" s="194"/>
      <c r="E7" s="192"/>
      <c r="F7" s="193"/>
      <c r="G7" s="193"/>
      <c r="H7" s="194"/>
      <c r="I7" s="191"/>
      <c r="J7" s="192"/>
      <c r="K7" s="193"/>
      <c r="L7" s="193"/>
      <c r="M7" s="194"/>
      <c r="N7" s="192"/>
      <c r="O7" s="193"/>
      <c r="P7" s="193"/>
      <c r="Q7" s="194"/>
    </row>
    <row r="8" spans="1:17" ht="15.75">
      <c r="A8" s="192"/>
      <c r="B8" s="193"/>
      <c r="C8" s="193"/>
      <c r="D8" s="194"/>
      <c r="E8" s="192"/>
      <c r="F8" s="193"/>
      <c r="G8" s="193"/>
      <c r="H8" s="194"/>
      <c r="I8" s="191"/>
      <c r="J8" s="192"/>
      <c r="K8" s="193"/>
      <c r="L8" s="193"/>
      <c r="M8" s="194"/>
      <c r="N8" s="192"/>
      <c r="O8" s="193"/>
      <c r="P8" s="193"/>
      <c r="Q8" s="194"/>
    </row>
    <row r="9" spans="1:17" ht="15.75">
      <c r="A9" s="195"/>
      <c r="B9" s="196"/>
      <c r="C9" s="196"/>
      <c r="D9" s="197"/>
      <c r="E9" s="195"/>
      <c r="F9" s="196"/>
      <c r="G9" s="196"/>
      <c r="H9" s="197"/>
      <c r="I9" s="191"/>
      <c r="J9" s="195"/>
      <c r="K9" s="196"/>
      <c r="L9" s="196"/>
      <c r="M9" s="197"/>
      <c r="N9" s="195"/>
      <c r="O9" s="196"/>
      <c r="P9" s="196"/>
      <c r="Q9" s="197"/>
    </row>
    <row r="10" spans="1:17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</row>
    <row r="11" spans="1:17" ht="21">
      <c r="A11" s="181" t="s">
        <v>96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7" ht="18.75">
      <c r="A12" s="182" t="s">
        <v>53</v>
      </c>
      <c r="B12" s="183"/>
      <c r="C12" s="183"/>
      <c r="D12" s="184"/>
      <c r="E12" s="185" t="s">
        <v>54</v>
      </c>
      <c r="F12" s="186"/>
      <c r="G12" s="186"/>
      <c r="H12" s="187"/>
      <c r="J12" s="182" t="s">
        <v>95</v>
      </c>
      <c r="K12" s="183"/>
      <c r="L12" s="183"/>
      <c r="M12" s="184"/>
      <c r="N12" s="185" t="s">
        <v>56</v>
      </c>
      <c r="O12" s="186"/>
      <c r="P12" s="186"/>
      <c r="Q12" s="187"/>
    </row>
    <row r="13" spans="1:17" ht="15.75">
      <c r="A13" s="188"/>
      <c r="B13" s="189"/>
      <c r="C13" s="189"/>
      <c r="D13" s="190"/>
      <c r="E13" s="188"/>
      <c r="F13" s="189"/>
      <c r="G13" s="189"/>
      <c r="H13" s="190"/>
      <c r="I13" s="191"/>
      <c r="J13" s="188"/>
      <c r="K13" s="189"/>
      <c r="L13" s="189"/>
      <c r="M13" s="190"/>
      <c r="N13" s="192"/>
      <c r="O13" s="193"/>
      <c r="P13" s="193"/>
      <c r="Q13" s="194"/>
    </row>
    <row r="14" spans="1:17" ht="15.75">
      <c r="A14" s="192"/>
      <c r="B14" s="193"/>
      <c r="C14" s="193"/>
      <c r="D14" s="194"/>
      <c r="E14" s="192"/>
      <c r="F14" s="193"/>
      <c r="G14" s="193"/>
      <c r="H14" s="194"/>
      <c r="I14" s="191"/>
      <c r="J14" s="192"/>
      <c r="K14" s="193"/>
      <c r="L14" s="193"/>
      <c r="M14" s="194"/>
      <c r="N14" s="192"/>
      <c r="O14" s="193"/>
      <c r="P14" s="193"/>
      <c r="Q14" s="194"/>
    </row>
    <row r="15" spans="1:17" ht="15.75">
      <c r="A15" s="192"/>
      <c r="B15" s="193"/>
      <c r="C15" s="193"/>
      <c r="D15" s="194"/>
      <c r="E15" s="192"/>
      <c r="F15" s="193"/>
      <c r="G15" s="193"/>
      <c r="H15" s="194"/>
      <c r="I15" s="191"/>
      <c r="J15" s="192"/>
      <c r="K15" s="193"/>
      <c r="L15" s="193"/>
      <c r="M15" s="194"/>
      <c r="N15" s="192"/>
      <c r="O15" s="193"/>
      <c r="P15" s="193"/>
      <c r="Q15" s="194"/>
    </row>
    <row r="16" spans="1:17" ht="15.75">
      <c r="A16" s="192"/>
      <c r="B16" s="193"/>
      <c r="C16" s="193"/>
      <c r="D16" s="194"/>
      <c r="E16" s="192"/>
      <c r="F16" s="193"/>
      <c r="G16" s="193"/>
      <c r="H16" s="194"/>
      <c r="I16" s="191"/>
      <c r="J16" s="192"/>
      <c r="K16" s="193"/>
      <c r="L16" s="193"/>
      <c r="M16" s="194"/>
      <c r="N16" s="192"/>
      <c r="O16" s="193"/>
      <c r="P16" s="193"/>
      <c r="Q16" s="194"/>
    </row>
    <row r="17" spans="1:17" ht="15.75">
      <c r="A17" s="195"/>
      <c r="B17" s="196"/>
      <c r="C17" s="196"/>
      <c r="D17" s="197"/>
      <c r="E17" s="195"/>
      <c r="F17" s="196"/>
      <c r="G17" s="196"/>
      <c r="H17" s="197"/>
      <c r="I17" s="191"/>
      <c r="J17" s="195"/>
      <c r="K17" s="196"/>
      <c r="L17" s="196"/>
      <c r="M17" s="197"/>
      <c r="N17" s="195"/>
      <c r="O17" s="196"/>
      <c r="P17" s="196"/>
      <c r="Q17" s="197"/>
    </row>
    <row r="18" spans="1:17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</row>
    <row r="19" spans="1:17" ht="21">
      <c r="A19" s="181" t="s">
        <v>97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8.75">
      <c r="A20" s="182" t="s">
        <v>53</v>
      </c>
      <c r="B20" s="183"/>
      <c r="C20" s="183"/>
      <c r="D20" s="184"/>
      <c r="E20" s="185" t="s">
        <v>54</v>
      </c>
      <c r="F20" s="186"/>
      <c r="G20" s="186"/>
      <c r="H20" s="187"/>
      <c r="J20" s="182" t="s">
        <v>95</v>
      </c>
      <c r="K20" s="183"/>
      <c r="L20" s="183"/>
      <c r="M20" s="184"/>
      <c r="N20" s="185" t="s">
        <v>56</v>
      </c>
      <c r="O20" s="186"/>
      <c r="P20" s="186"/>
      <c r="Q20" s="187"/>
    </row>
    <row r="21" spans="1:17" ht="15.75">
      <c r="A21" s="188"/>
      <c r="B21" s="189"/>
      <c r="C21" s="189"/>
      <c r="D21" s="190"/>
      <c r="E21" s="188"/>
      <c r="F21" s="189"/>
      <c r="G21" s="189"/>
      <c r="H21" s="190"/>
      <c r="I21" s="191"/>
      <c r="J21" s="188"/>
      <c r="K21" s="189"/>
      <c r="L21" s="189"/>
      <c r="M21" s="190"/>
      <c r="N21" s="188"/>
      <c r="O21" s="189"/>
      <c r="P21" s="189"/>
      <c r="Q21" s="190"/>
    </row>
    <row r="22" spans="1:17" ht="15.75">
      <c r="A22" s="192"/>
      <c r="B22" s="193"/>
      <c r="C22" s="193"/>
      <c r="D22" s="194"/>
      <c r="E22" s="192"/>
      <c r="F22" s="193"/>
      <c r="G22" s="193"/>
      <c r="H22" s="194"/>
      <c r="I22" s="191"/>
      <c r="J22" s="192"/>
      <c r="K22" s="193"/>
      <c r="L22" s="193"/>
      <c r="M22" s="194"/>
      <c r="N22" s="192"/>
      <c r="O22" s="193"/>
      <c r="P22" s="193"/>
      <c r="Q22" s="194"/>
    </row>
    <row r="23" spans="1:17" ht="15.75">
      <c r="A23" s="192"/>
      <c r="B23" s="193"/>
      <c r="C23" s="193"/>
      <c r="D23" s="194"/>
      <c r="E23" s="192"/>
      <c r="F23" s="193"/>
      <c r="G23" s="193"/>
      <c r="H23" s="194"/>
      <c r="I23" s="191"/>
      <c r="J23" s="192"/>
      <c r="K23" s="193"/>
      <c r="L23" s="193"/>
      <c r="M23" s="194"/>
      <c r="N23" s="192"/>
      <c r="O23" s="193"/>
      <c r="P23" s="193"/>
      <c r="Q23" s="194"/>
    </row>
    <row r="24" spans="1:17" ht="15.75">
      <c r="A24" s="192"/>
      <c r="B24" s="193"/>
      <c r="C24" s="193"/>
      <c r="D24" s="194"/>
      <c r="E24" s="192"/>
      <c r="F24" s="193"/>
      <c r="G24" s="193"/>
      <c r="H24" s="194"/>
      <c r="I24" s="191"/>
      <c r="J24" s="192"/>
      <c r="K24" s="193"/>
      <c r="L24" s="193"/>
      <c r="M24" s="194"/>
      <c r="N24" s="192"/>
      <c r="O24" s="193"/>
      <c r="P24" s="193"/>
      <c r="Q24" s="194"/>
    </row>
    <row r="25" spans="1:17" ht="15.75">
      <c r="A25" s="195"/>
      <c r="B25" s="196"/>
      <c r="C25" s="196"/>
      <c r="D25" s="197"/>
      <c r="E25" s="195"/>
      <c r="F25" s="196"/>
      <c r="G25" s="196"/>
      <c r="H25" s="197"/>
      <c r="I25" s="191"/>
      <c r="J25" s="195"/>
      <c r="K25" s="196"/>
      <c r="L25" s="196"/>
      <c r="M25" s="197"/>
      <c r="N25" s="195"/>
      <c r="O25" s="196"/>
      <c r="P25" s="196"/>
      <c r="Q25" s="197"/>
    </row>
    <row r="26" spans="1:17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</row>
    <row r="27" spans="1:17" ht="21">
      <c r="A27" s="181" t="s">
        <v>98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ht="18.75">
      <c r="A28" s="182" t="s">
        <v>53</v>
      </c>
      <c r="B28" s="183"/>
      <c r="C28" s="183"/>
      <c r="D28" s="184"/>
      <c r="E28" s="185" t="s">
        <v>54</v>
      </c>
      <c r="F28" s="186"/>
      <c r="G28" s="186"/>
      <c r="H28" s="187"/>
      <c r="J28" s="182" t="s">
        <v>95</v>
      </c>
      <c r="K28" s="183"/>
      <c r="L28" s="183"/>
      <c r="M28" s="184"/>
      <c r="N28" s="185" t="s">
        <v>56</v>
      </c>
      <c r="O28" s="186"/>
      <c r="P28" s="186"/>
      <c r="Q28" s="187"/>
    </row>
    <row r="29" spans="1:17" ht="15.75">
      <c r="A29" s="188"/>
      <c r="B29" s="189"/>
      <c r="C29" s="189"/>
      <c r="D29" s="190"/>
      <c r="E29" s="188"/>
      <c r="F29" s="189"/>
      <c r="G29" s="189"/>
      <c r="H29" s="190"/>
      <c r="I29" s="191"/>
      <c r="J29" s="188"/>
      <c r="K29" s="189"/>
      <c r="L29" s="189"/>
      <c r="M29" s="190"/>
      <c r="N29" s="188"/>
      <c r="O29" s="189"/>
      <c r="P29" s="189"/>
      <c r="Q29" s="190"/>
    </row>
    <row r="30" spans="1:17" ht="15.75">
      <c r="A30" s="192"/>
      <c r="B30" s="193"/>
      <c r="C30" s="193"/>
      <c r="D30" s="194"/>
      <c r="E30" s="192"/>
      <c r="F30" s="193"/>
      <c r="G30" s="193"/>
      <c r="H30" s="194"/>
      <c r="I30" s="191"/>
      <c r="J30" s="192"/>
      <c r="K30" s="193"/>
      <c r="L30" s="193"/>
      <c r="M30" s="194"/>
      <c r="N30" s="192"/>
      <c r="O30" s="193"/>
      <c r="P30" s="193"/>
      <c r="Q30" s="194"/>
    </row>
    <row r="31" spans="1:17" ht="15.75">
      <c r="A31" s="192"/>
      <c r="B31" s="193"/>
      <c r="C31" s="193"/>
      <c r="D31" s="194"/>
      <c r="E31" s="192"/>
      <c r="F31" s="193"/>
      <c r="G31" s="193"/>
      <c r="H31" s="194"/>
      <c r="I31" s="191"/>
      <c r="J31" s="192"/>
      <c r="K31" s="193"/>
      <c r="L31" s="193"/>
      <c r="M31" s="194"/>
      <c r="N31" s="192"/>
      <c r="O31" s="193"/>
      <c r="P31" s="193"/>
      <c r="Q31" s="194"/>
    </row>
    <row r="32" spans="1:17" ht="15.75">
      <c r="A32" s="192"/>
      <c r="B32" s="193"/>
      <c r="C32" s="193"/>
      <c r="D32" s="194"/>
      <c r="E32" s="192"/>
      <c r="F32" s="193"/>
      <c r="G32" s="193"/>
      <c r="H32" s="194"/>
      <c r="I32" s="191"/>
      <c r="J32" s="192"/>
      <c r="K32" s="193"/>
      <c r="L32" s="193"/>
      <c r="M32" s="194"/>
      <c r="N32" s="192"/>
      <c r="O32" s="193"/>
      <c r="P32" s="193"/>
      <c r="Q32" s="194"/>
    </row>
    <row r="33" spans="1:17" ht="15.75">
      <c r="A33" s="195"/>
      <c r="B33" s="196"/>
      <c r="C33" s="196"/>
      <c r="D33" s="197"/>
      <c r="E33" s="195"/>
      <c r="F33" s="196"/>
      <c r="G33" s="196"/>
      <c r="H33" s="197"/>
      <c r="I33" s="191"/>
      <c r="J33" s="195"/>
      <c r="K33" s="196"/>
      <c r="L33" s="196"/>
      <c r="M33" s="197"/>
      <c r="N33" s="195"/>
      <c r="O33" s="196"/>
      <c r="P33" s="196"/>
      <c r="Q33" s="197"/>
    </row>
    <row r="34" spans="1:17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</row>
  </sheetData>
  <mergeCells count="105">
    <mergeCell ref="A34:Q34"/>
    <mergeCell ref="A32:D32"/>
    <mergeCell ref="E32:H32"/>
    <mergeCell ref="J32:M32"/>
    <mergeCell ref="N32:Q32"/>
    <mergeCell ref="A33:D33"/>
    <mergeCell ref="E33:H33"/>
    <mergeCell ref="J33:M33"/>
    <mergeCell ref="N33:Q33"/>
    <mergeCell ref="A30:D30"/>
    <mergeCell ref="E30:H30"/>
    <mergeCell ref="J30:M30"/>
    <mergeCell ref="N30:Q30"/>
    <mergeCell ref="A31:D31"/>
    <mergeCell ref="E31:H31"/>
    <mergeCell ref="J31:M31"/>
    <mergeCell ref="N31:Q31"/>
    <mergeCell ref="A28:D28"/>
    <mergeCell ref="E28:H28"/>
    <mergeCell ref="J28:M28"/>
    <mergeCell ref="N28:Q28"/>
    <mergeCell ref="A29:D29"/>
    <mergeCell ref="E29:H29"/>
    <mergeCell ref="J29:M29"/>
    <mergeCell ref="N29:Q29"/>
    <mergeCell ref="A25:D25"/>
    <mergeCell ref="E25:H25"/>
    <mergeCell ref="J25:M25"/>
    <mergeCell ref="N25:Q25"/>
    <mergeCell ref="A26:Q26"/>
    <mergeCell ref="A27:Q27"/>
    <mergeCell ref="A23:D23"/>
    <mergeCell ref="E23:H23"/>
    <mergeCell ref="J23:M23"/>
    <mergeCell ref="N23:Q23"/>
    <mergeCell ref="A24:D24"/>
    <mergeCell ref="E24:H24"/>
    <mergeCell ref="J24:M24"/>
    <mergeCell ref="N24:Q24"/>
    <mergeCell ref="A21:D21"/>
    <mergeCell ref="E21:H21"/>
    <mergeCell ref="J21:M21"/>
    <mergeCell ref="N21:Q21"/>
    <mergeCell ref="A22:D22"/>
    <mergeCell ref="E22:H22"/>
    <mergeCell ref="J22:M22"/>
    <mergeCell ref="N22:Q22"/>
    <mergeCell ref="A18:Q18"/>
    <mergeCell ref="A19:Q19"/>
    <mergeCell ref="A20:D20"/>
    <mergeCell ref="E20:H20"/>
    <mergeCell ref="J20:M20"/>
    <mergeCell ref="N20:Q20"/>
    <mergeCell ref="A16:D16"/>
    <mergeCell ref="E16:H16"/>
    <mergeCell ref="J16:M16"/>
    <mergeCell ref="N16:Q16"/>
    <mergeCell ref="A17:D17"/>
    <mergeCell ref="E17:H17"/>
    <mergeCell ref="J17:M17"/>
    <mergeCell ref="N17:Q17"/>
    <mergeCell ref="A14:D14"/>
    <mergeCell ref="E14:H14"/>
    <mergeCell ref="J14:M14"/>
    <mergeCell ref="N14:Q14"/>
    <mergeCell ref="A15:D15"/>
    <mergeCell ref="E15:H15"/>
    <mergeCell ref="J15:M15"/>
    <mergeCell ref="N15:Q15"/>
    <mergeCell ref="A12:D12"/>
    <mergeCell ref="E12:H12"/>
    <mergeCell ref="J12:M12"/>
    <mergeCell ref="N12:Q12"/>
    <mergeCell ref="A13:D13"/>
    <mergeCell ref="E13:H13"/>
    <mergeCell ref="J13:M13"/>
    <mergeCell ref="N13:Q13"/>
    <mergeCell ref="A9:D9"/>
    <mergeCell ref="E9:H9"/>
    <mergeCell ref="J9:M9"/>
    <mergeCell ref="N9:Q9"/>
    <mergeCell ref="A10:Q10"/>
    <mergeCell ref="A11:Q11"/>
    <mergeCell ref="A7:D7"/>
    <mergeCell ref="E7:H7"/>
    <mergeCell ref="J7:M7"/>
    <mergeCell ref="N7:Q7"/>
    <mergeCell ref="A8:D8"/>
    <mergeCell ref="E8:H8"/>
    <mergeCell ref="J8:M8"/>
    <mergeCell ref="N8:Q8"/>
    <mergeCell ref="A5:D5"/>
    <mergeCell ref="E5:H5"/>
    <mergeCell ref="J5:M5"/>
    <mergeCell ref="N5:Q5"/>
    <mergeCell ref="A6:D6"/>
    <mergeCell ref="E6:H6"/>
    <mergeCell ref="J6:M6"/>
    <mergeCell ref="N6:Q6"/>
    <mergeCell ref="A2:Q2"/>
    <mergeCell ref="A3:Q3"/>
    <mergeCell ref="A4:D4"/>
    <mergeCell ref="E4:H4"/>
    <mergeCell ref="J4:M4"/>
    <mergeCell ref="N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0"/>
  <sheetViews>
    <sheetView tabSelected="1" workbookViewId="0">
      <selection activeCell="J39" sqref="J39:M39"/>
    </sheetView>
  </sheetViews>
  <sheetFormatPr defaultColWidth="9" defaultRowHeight="15"/>
  <cols>
    <col min="1" max="8" width="9" style="180"/>
    <col min="9" max="9" width="2" style="180" customWidth="1"/>
    <col min="10" max="16384" width="9" style="180"/>
  </cols>
  <sheetData>
    <row r="2" spans="1:17" ht="30.75" customHeight="1">
      <c r="A2" s="179" t="s">
        <v>93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0.25" customHeight="1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8.75">
      <c r="A4" s="182" t="s">
        <v>53</v>
      </c>
      <c r="B4" s="183"/>
      <c r="C4" s="183"/>
      <c r="D4" s="184"/>
      <c r="E4" s="185" t="s">
        <v>54</v>
      </c>
      <c r="F4" s="186"/>
      <c r="G4" s="186"/>
      <c r="H4" s="187"/>
      <c r="J4" s="182" t="s">
        <v>95</v>
      </c>
      <c r="K4" s="183"/>
      <c r="L4" s="183"/>
      <c r="M4" s="184"/>
      <c r="N4" s="185" t="s">
        <v>56</v>
      </c>
      <c r="O4" s="186"/>
      <c r="P4" s="186"/>
      <c r="Q4" s="187"/>
    </row>
    <row r="5" spans="1:17" ht="15.75">
      <c r="A5" s="188"/>
      <c r="B5" s="189"/>
      <c r="C5" s="189"/>
      <c r="D5" s="190"/>
      <c r="E5" s="188"/>
      <c r="F5" s="189"/>
      <c r="G5" s="189"/>
      <c r="H5" s="190"/>
      <c r="I5" s="191"/>
      <c r="J5" s="188"/>
      <c r="K5" s="189"/>
      <c r="L5" s="189"/>
      <c r="M5" s="190"/>
      <c r="N5" s="188"/>
      <c r="O5" s="189"/>
      <c r="P5" s="189"/>
      <c r="Q5" s="190"/>
    </row>
    <row r="6" spans="1:17" ht="15.75">
      <c r="A6" s="192"/>
      <c r="B6" s="193"/>
      <c r="C6" s="193"/>
      <c r="D6" s="194"/>
      <c r="E6" s="192"/>
      <c r="F6" s="193"/>
      <c r="G6" s="193"/>
      <c r="H6" s="194"/>
      <c r="I6" s="191"/>
      <c r="J6" s="192"/>
      <c r="K6" s="193"/>
      <c r="L6" s="193"/>
      <c r="M6" s="194"/>
      <c r="N6" s="192"/>
      <c r="O6" s="193"/>
      <c r="P6" s="193"/>
      <c r="Q6" s="194"/>
    </row>
    <row r="7" spans="1:17" ht="15.75">
      <c r="A7" s="192"/>
      <c r="B7" s="193"/>
      <c r="C7" s="193"/>
      <c r="D7" s="194"/>
      <c r="E7" s="192"/>
      <c r="F7" s="193"/>
      <c r="G7" s="193"/>
      <c r="H7" s="194"/>
      <c r="I7" s="191"/>
      <c r="J7" s="192"/>
      <c r="K7" s="193"/>
      <c r="L7" s="193"/>
      <c r="M7" s="194"/>
      <c r="N7" s="192"/>
      <c r="O7" s="193"/>
      <c r="P7" s="193"/>
      <c r="Q7" s="194"/>
    </row>
    <row r="8" spans="1:17" ht="15.75">
      <c r="A8" s="192"/>
      <c r="B8" s="193"/>
      <c r="C8" s="193"/>
      <c r="D8" s="194"/>
      <c r="E8" s="192"/>
      <c r="F8" s="193"/>
      <c r="G8" s="193"/>
      <c r="H8" s="194"/>
      <c r="I8" s="191"/>
      <c r="J8" s="192"/>
      <c r="K8" s="193"/>
      <c r="L8" s="193"/>
      <c r="M8" s="194"/>
      <c r="N8" s="192"/>
      <c r="O8" s="193"/>
      <c r="P8" s="193"/>
      <c r="Q8" s="194"/>
    </row>
    <row r="9" spans="1:17" ht="15.75">
      <c r="A9" s="195"/>
      <c r="B9" s="196"/>
      <c r="C9" s="196"/>
      <c r="D9" s="197"/>
      <c r="E9" s="195"/>
      <c r="F9" s="196"/>
      <c r="G9" s="196"/>
      <c r="H9" s="197"/>
      <c r="I9" s="191"/>
      <c r="J9" s="195"/>
      <c r="K9" s="196"/>
      <c r="L9" s="196"/>
      <c r="M9" s="197"/>
      <c r="N9" s="195"/>
      <c r="O9" s="196"/>
      <c r="P9" s="196"/>
      <c r="Q9" s="197"/>
    </row>
    <row r="10" spans="1:17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</row>
    <row r="11" spans="1:17" ht="20.25" customHeight="1">
      <c r="A11" s="181" t="s">
        <v>10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7" ht="18.75">
      <c r="A12" s="182" t="s">
        <v>53</v>
      </c>
      <c r="B12" s="183"/>
      <c r="C12" s="183"/>
      <c r="D12" s="184"/>
      <c r="E12" s="185" t="s">
        <v>54</v>
      </c>
      <c r="F12" s="186"/>
      <c r="G12" s="186"/>
      <c r="H12" s="187"/>
      <c r="J12" s="182" t="s">
        <v>95</v>
      </c>
      <c r="K12" s="183"/>
      <c r="L12" s="183"/>
      <c r="M12" s="184"/>
      <c r="N12" s="185" t="s">
        <v>56</v>
      </c>
      <c r="O12" s="186"/>
      <c r="P12" s="186"/>
      <c r="Q12" s="187"/>
    </row>
    <row r="13" spans="1:17" ht="15.75">
      <c r="A13" s="188"/>
      <c r="B13" s="189"/>
      <c r="C13" s="189"/>
      <c r="D13" s="190"/>
      <c r="E13" s="188"/>
      <c r="F13" s="189"/>
      <c r="G13" s="189"/>
      <c r="H13" s="190"/>
      <c r="I13" s="191"/>
      <c r="J13" s="188"/>
      <c r="K13" s="189"/>
      <c r="L13" s="189"/>
      <c r="M13" s="190"/>
      <c r="N13" s="192"/>
      <c r="O13" s="193"/>
      <c r="P13" s="193"/>
      <c r="Q13" s="194"/>
    </row>
    <row r="14" spans="1:17" ht="15.75">
      <c r="A14" s="192"/>
      <c r="B14" s="193"/>
      <c r="C14" s="193"/>
      <c r="D14" s="194"/>
      <c r="E14" s="192"/>
      <c r="F14" s="193"/>
      <c r="G14" s="193"/>
      <c r="H14" s="194"/>
      <c r="I14" s="191"/>
      <c r="J14" s="192"/>
      <c r="K14" s="193"/>
      <c r="L14" s="193"/>
      <c r="M14" s="194"/>
      <c r="N14" s="192"/>
      <c r="O14" s="193"/>
      <c r="P14" s="193"/>
      <c r="Q14" s="194"/>
    </row>
    <row r="15" spans="1:17" ht="15.75">
      <c r="A15" s="192"/>
      <c r="B15" s="193"/>
      <c r="C15" s="193"/>
      <c r="D15" s="194"/>
      <c r="E15" s="192"/>
      <c r="F15" s="193"/>
      <c r="G15" s="193"/>
      <c r="H15" s="194"/>
      <c r="I15" s="191"/>
      <c r="J15" s="192"/>
      <c r="K15" s="193"/>
      <c r="L15" s="193"/>
      <c r="M15" s="194"/>
      <c r="N15" s="192"/>
      <c r="O15" s="193"/>
      <c r="P15" s="193"/>
      <c r="Q15" s="194"/>
    </row>
    <row r="16" spans="1:17" ht="15.75">
      <c r="A16" s="192"/>
      <c r="B16" s="193"/>
      <c r="C16" s="193"/>
      <c r="D16" s="194"/>
      <c r="E16" s="192"/>
      <c r="F16" s="193"/>
      <c r="G16" s="193"/>
      <c r="H16" s="194"/>
      <c r="I16" s="191"/>
      <c r="J16" s="192"/>
      <c r="K16" s="193"/>
      <c r="L16" s="193"/>
      <c r="M16" s="194"/>
      <c r="N16" s="192"/>
      <c r="O16" s="193"/>
      <c r="P16" s="193"/>
      <c r="Q16" s="194"/>
    </row>
    <row r="17" spans="1:17" ht="15.75">
      <c r="A17" s="195"/>
      <c r="B17" s="196"/>
      <c r="C17" s="196"/>
      <c r="D17" s="197"/>
      <c r="E17" s="195"/>
      <c r="F17" s="196"/>
      <c r="G17" s="196"/>
      <c r="H17" s="197"/>
      <c r="I17" s="191"/>
      <c r="J17" s="195"/>
      <c r="K17" s="196"/>
      <c r="L17" s="196"/>
      <c r="M17" s="197"/>
      <c r="N17" s="195"/>
      <c r="O17" s="196"/>
      <c r="P17" s="196"/>
      <c r="Q17" s="197"/>
    </row>
    <row r="18" spans="1:17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</row>
    <row r="19" spans="1:17" ht="20.25" customHeight="1">
      <c r="A19" s="181" t="s">
        <v>13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8.75">
      <c r="A20" s="182" t="s">
        <v>53</v>
      </c>
      <c r="B20" s="183"/>
      <c r="C20" s="183"/>
      <c r="D20" s="184"/>
      <c r="E20" s="185" t="s">
        <v>54</v>
      </c>
      <c r="F20" s="186"/>
      <c r="G20" s="186"/>
      <c r="H20" s="187"/>
      <c r="J20" s="182" t="s">
        <v>95</v>
      </c>
      <c r="K20" s="183"/>
      <c r="L20" s="183"/>
      <c r="M20" s="184"/>
      <c r="N20" s="185" t="s">
        <v>56</v>
      </c>
      <c r="O20" s="186"/>
      <c r="P20" s="186"/>
      <c r="Q20" s="187"/>
    </row>
    <row r="21" spans="1:17" ht="15.75">
      <c r="A21" s="188"/>
      <c r="B21" s="189"/>
      <c r="C21" s="189"/>
      <c r="D21" s="190"/>
      <c r="E21" s="188"/>
      <c r="F21" s="189"/>
      <c r="G21" s="189"/>
      <c r="H21" s="190"/>
      <c r="I21" s="191"/>
      <c r="J21" s="188"/>
      <c r="K21" s="189"/>
      <c r="L21" s="189"/>
      <c r="M21" s="190"/>
      <c r="N21" s="188"/>
      <c r="O21" s="189"/>
      <c r="P21" s="189"/>
      <c r="Q21" s="190"/>
    </row>
    <row r="22" spans="1:17" ht="15.75">
      <c r="A22" s="192"/>
      <c r="B22" s="193"/>
      <c r="C22" s="193"/>
      <c r="D22" s="194"/>
      <c r="E22" s="192"/>
      <c r="F22" s="193"/>
      <c r="G22" s="193"/>
      <c r="H22" s="194"/>
      <c r="I22" s="191"/>
      <c r="J22" s="192"/>
      <c r="K22" s="193"/>
      <c r="L22" s="193"/>
      <c r="M22" s="194"/>
      <c r="N22" s="192"/>
      <c r="O22" s="193"/>
      <c r="P22" s="193"/>
      <c r="Q22" s="194"/>
    </row>
    <row r="23" spans="1:17" ht="15.75">
      <c r="A23" s="192"/>
      <c r="B23" s="193"/>
      <c r="C23" s="193"/>
      <c r="D23" s="194"/>
      <c r="E23" s="192"/>
      <c r="F23" s="193"/>
      <c r="G23" s="193"/>
      <c r="H23" s="194"/>
      <c r="I23" s="191"/>
      <c r="J23" s="192"/>
      <c r="K23" s="193"/>
      <c r="L23" s="193"/>
      <c r="M23" s="194"/>
      <c r="N23" s="192"/>
      <c r="O23" s="193"/>
      <c r="P23" s="193"/>
      <c r="Q23" s="194"/>
    </row>
    <row r="24" spans="1:17" ht="15.75">
      <c r="A24" s="192"/>
      <c r="B24" s="193"/>
      <c r="C24" s="193"/>
      <c r="D24" s="194"/>
      <c r="E24" s="192"/>
      <c r="F24" s="193"/>
      <c r="G24" s="193"/>
      <c r="H24" s="194"/>
      <c r="I24" s="191"/>
      <c r="J24" s="192"/>
      <c r="K24" s="193"/>
      <c r="L24" s="193"/>
      <c r="M24" s="194"/>
      <c r="N24" s="192"/>
      <c r="O24" s="193"/>
      <c r="P24" s="193"/>
      <c r="Q24" s="194"/>
    </row>
    <row r="25" spans="1:17" ht="15.75">
      <c r="A25" s="195"/>
      <c r="B25" s="196"/>
      <c r="C25" s="196"/>
      <c r="D25" s="197"/>
      <c r="E25" s="195"/>
      <c r="F25" s="196"/>
      <c r="G25" s="196"/>
      <c r="H25" s="197"/>
      <c r="I25" s="191"/>
      <c r="J25" s="195"/>
      <c r="K25" s="196"/>
      <c r="L25" s="196"/>
      <c r="M25" s="197"/>
      <c r="N25" s="195"/>
      <c r="O25" s="196"/>
      <c r="P25" s="196"/>
      <c r="Q25" s="197"/>
    </row>
    <row r="26" spans="1:17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</row>
    <row r="27" spans="1:17" ht="20.25" customHeight="1">
      <c r="A27" s="181" t="s">
        <v>100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ht="18.75">
      <c r="A28" s="182" t="s">
        <v>53</v>
      </c>
      <c r="B28" s="183"/>
      <c r="C28" s="183"/>
      <c r="D28" s="184"/>
      <c r="E28" s="185" t="s">
        <v>54</v>
      </c>
      <c r="F28" s="186"/>
      <c r="G28" s="186"/>
      <c r="H28" s="187"/>
      <c r="J28" s="182" t="s">
        <v>95</v>
      </c>
      <c r="K28" s="183"/>
      <c r="L28" s="183"/>
      <c r="M28" s="184"/>
      <c r="N28" s="185" t="s">
        <v>56</v>
      </c>
      <c r="O28" s="186"/>
      <c r="P28" s="186"/>
      <c r="Q28" s="187"/>
    </row>
    <row r="29" spans="1:17" ht="15.75">
      <c r="A29" s="188"/>
      <c r="B29" s="189"/>
      <c r="C29" s="189"/>
      <c r="D29" s="190"/>
      <c r="E29" s="188"/>
      <c r="F29" s="189"/>
      <c r="G29" s="189"/>
      <c r="H29" s="190"/>
      <c r="I29" s="191"/>
      <c r="J29" s="188"/>
      <c r="K29" s="189"/>
      <c r="L29" s="189"/>
      <c r="M29" s="190"/>
      <c r="N29" s="188"/>
      <c r="O29" s="189"/>
      <c r="P29" s="189"/>
      <c r="Q29" s="190"/>
    </row>
    <row r="30" spans="1:17" ht="15.75">
      <c r="A30" s="192"/>
      <c r="B30" s="193"/>
      <c r="C30" s="193"/>
      <c r="D30" s="194"/>
      <c r="E30" s="192"/>
      <c r="F30" s="193"/>
      <c r="G30" s="193"/>
      <c r="H30" s="194"/>
      <c r="I30" s="191"/>
      <c r="J30" s="192"/>
      <c r="K30" s="193"/>
      <c r="L30" s="193"/>
      <c r="M30" s="194"/>
      <c r="N30" s="192"/>
      <c r="O30" s="193"/>
      <c r="P30" s="193"/>
      <c r="Q30" s="194"/>
    </row>
    <row r="31" spans="1:17" ht="15.75">
      <c r="A31" s="192"/>
      <c r="B31" s="193"/>
      <c r="C31" s="193"/>
      <c r="D31" s="194"/>
      <c r="E31" s="192"/>
      <c r="F31" s="193"/>
      <c r="G31" s="193"/>
      <c r="H31" s="194"/>
      <c r="I31" s="191"/>
      <c r="J31" s="192"/>
      <c r="K31" s="193"/>
      <c r="L31" s="193"/>
      <c r="M31" s="194"/>
      <c r="N31" s="192"/>
      <c r="O31" s="193"/>
      <c r="P31" s="193"/>
      <c r="Q31" s="194"/>
    </row>
    <row r="32" spans="1:17" ht="15.75">
      <c r="A32" s="192"/>
      <c r="B32" s="193"/>
      <c r="C32" s="193"/>
      <c r="D32" s="194"/>
      <c r="E32" s="192"/>
      <c r="F32" s="193"/>
      <c r="G32" s="193"/>
      <c r="H32" s="194"/>
      <c r="I32" s="191"/>
      <c r="J32" s="192"/>
      <c r="K32" s="193"/>
      <c r="L32" s="193"/>
      <c r="M32" s="194"/>
      <c r="N32" s="192"/>
      <c r="O32" s="193"/>
      <c r="P32" s="193"/>
      <c r="Q32" s="194"/>
    </row>
    <row r="33" spans="1:17" ht="15.75">
      <c r="A33" s="195"/>
      <c r="B33" s="196"/>
      <c r="C33" s="196"/>
      <c r="D33" s="197"/>
      <c r="E33" s="195"/>
      <c r="F33" s="196"/>
      <c r="G33" s="196"/>
      <c r="H33" s="197"/>
      <c r="I33" s="191"/>
      <c r="J33" s="195"/>
      <c r="K33" s="196"/>
      <c r="L33" s="196"/>
      <c r="M33" s="197"/>
      <c r="N33" s="195"/>
      <c r="O33" s="196"/>
      <c r="P33" s="196"/>
      <c r="Q33" s="197"/>
    </row>
    <row r="34" spans="1:17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</row>
    <row r="35" spans="1:17" ht="20.25" customHeight="1">
      <c r="A35" s="181" t="s">
        <v>101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ht="18.75">
      <c r="A36" s="182" t="s">
        <v>53</v>
      </c>
      <c r="B36" s="183"/>
      <c r="C36" s="183"/>
      <c r="D36" s="184"/>
      <c r="E36" s="185" t="s">
        <v>54</v>
      </c>
      <c r="F36" s="186"/>
      <c r="G36" s="186"/>
      <c r="H36" s="187"/>
      <c r="J36" s="182" t="s">
        <v>95</v>
      </c>
      <c r="K36" s="183"/>
      <c r="L36" s="183"/>
      <c r="M36" s="184"/>
      <c r="N36" s="185" t="s">
        <v>56</v>
      </c>
      <c r="O36" s="186"/>
      <c r="P36" s="186"/>
      <c r="Q36" s="187"/>
    </row>
    <row r="37" spans="1:17" ht="15.75" customHeight="1">
      <c r="A37" s="199"/>
      <c r="B37" s="200"/>
      <c r="C37" s="200"/>
      <c r="D37" s="201"/>
      <c r="E37" s="188"/>
      <c r="F37" s="189"/>
      <c r="G37" s="189"/>
      <c r="H37" s="190"/>
      <c r="I37" s="191"/>
      <c r="J37" s="188"/>
      <c r="K37" s="189"/>
      <c r="L37" s="189"/>
      <c r="M37" s="190"/>
      <c r="N37" s="188"/>
      <c r="O37" s="189"/>
      <c r="P37" s="189"/>
      <c r="Q37" s="190"/>
    </row>
    <row r="38" spans="1:17" ht="15.75">
      <c r="A38" s="202"/>
      <c r="B38" s="203"/>
      <c r="C38" s="203"/>
      <c r="D38" s="204"/>
      <c r="E38" s="192"/>
      <c r="F38" s="193"/>
      <c r="G38" s="193"/>
      <c r="H38" s="194"/>
      <c r="I38" s="191"/>
      <c r="J38" s="192"/>
      <c r="K38" s="193"/>
      <c r="L38" s="193"/>
      <c r="M38" s="194"/>
      <c r="N38" s="192"/>
      <c r="O38" s="193"/>
      <c r="P38" s="193"/>
      <c r="Q38" s="194"/>
    </row>
    <row r="39" spans="1:17" ht="15.75">
      <c r="A39" s="192"/>
      <c r="B39" s="193"/>
      <c r="C39" s="193"/>
      <c r="D39" s="194"/>
      <c r="E39" s="192"/>
      <c r="F39" s="193"/>
      <c r="G39" s="193"/>
      <c r="H39" s="194"/>
      <c r="I39" s="191"/>
      <c r="J39" s="192"/>
      <c r="K39" s="193"/>
      <c r="L39" s="193"/>
      <c r="M39" s="194"/>
      <c r="N39" s="192"/>
      <c r="O39" s="193"/>
      <c r="P39" s="193"/>
      <c r="Q39" s="194"/>
    </row>
    <row r="40" spans="1:17" ht="15.75">
      <c r="A40" s="192"/>
      <c r="B40" s="193"/>
      <c r="C40" s="193"/>
      <c r="D40" s="194"/>
      <c r="E40" s="192"/>
      <c r="F40" s="193"/>
      <c r="G40" s="193"/>
      <c r="H40" s="194"/>
      <c r="I40" s="191"/>
      <c r="J40" s="192"/>
      <c r="K40" s="193"/>
      <c r="L40" s="193"/>
      <c r="M40" s="194"/>
      <c r="N40" s="192"/>
      <c r="O40" s="193"/>
      <c r="P40" s="193"/>
      <c r="Q40" s="194"/>
    </row>
    <row r="41" spans="1:17" ht="15.75">
      <c r="A41" s="195"/>
      <c r="B41" s="196"/>
      <c r="C41" s="196"/>
      <c r="D41" s="197"/>
      <c r="E41" s="195"/>
      <c r="F41" s="196"/>
      <c r="G41" s="196"/>
      <c r="H41" s="197"/>
      <c r="I41" s="191"/>
      <c r="J41" s="195"/>
      <c r="K41" s="196"/>
      <c r="L41" s="196"/>
      <c r="M41" s="197"/>
      <c r="N41" s="195"/>
      <c r="O41" s="196"/>
      <c r="P41" s="196"/>
      <c r="Q41" s="197"/>
    </row>
    <row r="42" spans="1:17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1:17" ht="20.25" customHeight="1">
      <c r="A43" s="181" t="s">
        <v>102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ht="18.75">
      <c r="A44" s="182" t="s">
        <v>53</v>
      </c>
      <c r="B44" s="183"/>
      <c r="C44" s="183"/>
      <c r="D44" s="184"/>
      <c r="E44" s="185" t="s">
        <v>54</v>
      </c>
      <c r="F44" s="186"/>
      <c r="G44" s="186"/>
      <c r="H44" s="187"/>
      <c r="J44" s="182" t="s">
        <v>95</v>
      </c>
      <c r="K44" s="183"/>
      <c r="L44" s="183"/>
      <c r="M44" s="184"/>
      <c r="N44" s="185" t="s">
        <v>56</v>
      </c>
      <c r="O44" s="186"/>
      <c r="P44" s="186"/>
      <c r="Q44" s="187"/>
    </row>
    <row r="45" spans="1:17" ht="15.75">
      <c r="A45" s="188"/>
      <c r="B45" s="189"/>
      <c r="C45" s="189"/>
      <c r="D45" s="190"/>
      <c r="E45" s="188"/>
      <c r="F45" s="189"/>
      <c r="G45" s="189"/>
      <c r="H45" s="190"/>
      <c r="I45" s="191"/>
      <c r="J45" s="188"/>
      <c r="K45" s="189"/>
      <c r="L45" s="189"/>
      <c r="M45" s="190"/>
      <c r="N45" s="188"/>
      <c r="O45" s="189"/>
      <c r="P45" s="189"/>
      <c r="Q45" s="190"/>
    </row>
    <row r="46" spans="1:17" ht="15.75">
      <c r="A46" s="192"/>
      <c r="B46" s="193"/>
      <c r="C46" s="193"/>
      <c r="D46" s="194"/>
      <c r="E46" s="192"/>
      <c r="F46" s="193"/>
      <c r="G46" s="193"/>
      <c r="H46" s="194"/>
      <c r="I46" s="191"/>
      <c r="J46" s="192"/>
      <c r="K46" s="193"/>
      <c r="L46" s="193"/>
      <c r="M46" s="194"/>
      <c r="N46" s="192"/>
      <c r="O46" s="193"/>
      <c r="P46" s="193"/>
      <c r="Q46" s="194"/>
    </row>
    <row r="47" spans="1:17" ht="15.75">
      <c r="A47" s="192"/>
      <c r="B47" s="193"/>
      <c r="C47" s="193"/>
      <c r="D47" s="194"/>
      <c r="E47" s="192"/>
      <c r="F47" s="193"/>
      <c r="G47" s="193"/>
      <c r="H47" s="194"/>
      <c r="I47" s="191"/>
      <c r="J47" s="192"/>
      <c r="K47" s="193"/>
      <c r="L47" s="193"/>
      <c r="M47" s="194"/>
      <c r="N47" s="192"/>
      <c r="O47" s="193"/>
      <c r="P47" s="193"/>
      <c r="Q47" s="194"/>
    </row>
    <row r="48" spans="1:17" ht="15.75">
      <c r="A48" s="192"/>
      <c r="B48" s="193"/>
      <c r="C48" s="193"/>
      <c r="D48" s="194"/>
      <c r="E48" s="192"/>
      <c r="F48" s="193"/>
      <c r="G48" s="193"/>
      <c r="H48" s="194"/>
      <c r="I48" s="191"/>
      <c r="J48" s="192"/>
      <c r="K48" s="193"/>
      <c r="L48" s="193"/>
      <c r="M48" s="194"/>
      <c r="N48" s="192"/>
      <c r="O48" s="193"/>
      <c r="P48" s="193"/>
      <c r="Q48" s="194"/>
    </row>
    <row r="49" spans="1:17" ht="15.75">
      <c r="A49" s="195"/>
      <c r="B49" s="196"/>
      <c r="C49" s="196"/>
      <c r="D49" s="197"/>
      <c r="E49" s="195"/>
      <c r="F49" s="196"/>
      <c r="G49" s="196"/>
      <c r="H49" s="197"/>
      <c r="I49" s="191"/>
      <c r="J49" s="195"/>
      <c r="K49" s="196"/>
      <c r="L49" s="196"/>
      <c r="M49" s="197"/>
      <c r="N49" s="195"/>
      <c r="O49" s="196"/>
      <c r="P49" s="196"/>
      <c r="Q49" s="197"/>
    </row>
    <row r="50" spans="1:17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</row>
  </sheetData>
  <mergeCells count="156">
    <mergeCell ref="A50:Q50"/>
    <mergeCell ref="A48:D48"/>
    <mergeCell ref="E48:H48"/>
    <mergeCell ref="J48:M48"/>
    <mergeCell ref="N48:Q48"/>
    <mergeCell ref="A49:D49"/>
    <mergeCell ref="E49:H49"/>
    <mergeCell ref="J49:M49"/>
    <mergeCell ref="N49:Q49"/>
    <mergeCell ref="A46:D46"/>
    <mergeCell ref="E46:H46"/>
    <mergeCell ref="J46:M46"/>
    <mergeCell ref="N46:Q46"/>
    <mergeCell ref="A47:D47"/>
    <mergeCell ref="E47:H47"/>
    <mergeCell ref="J47:M47"/>
    <mergeCell ref="N47:Q47"/>
    <mergeCell ref="A44:D44"/>
    <mergeCell ref="E44:H44"/>
    <mergeCell ref="J44:M44"/>
    <mergeCell ref="N44:Q44"/>
    <mergeCell ref="A45:D45"/>
    <mergeCell ref="E45:H45"/>
    <mergeCell ref="J45:M45"/>
    <mergeCell ref="N45:Q45"/>
    <mergeCell ref="A41:D41"/>
    <mergeCell ref="E41:H41"/>
    <mergeCell ref="J41:M41"/>
    <mergeCell ref="N41:Q41"/>
    <mergeCell ref="A42:Q42"/>
    <mergeCell ref="A43:Q43"/>
    <mergeCell ref="A39:D39"/>
    <mergeCell ref="E39:H39"/>
    <mergeCell ref="J39:M39"/>
    <mergeCell ref="N39:Q39"/>
    <mergeCell ref="A40:D40"/>
    <mergeCell ref="E40:H40"/>
    <mergeCell ref="J40:M40"/>
    <mergeCell ref="N40:Q40"/>
    <mergeCell ref="A37:D38"/>
    <mergeCell ref="E37:H37"/>
    <mergeCell ref="J37:M37"/>
    <mergeCell ref="N37:Q37"/>
    <mergeCell ref="E38:H38"/>
    <mergeCell ref="J38:M38"/>
    <mergeCell ref="N38:Q38"/>
    <mergeCell ref="A34:Q34"/>
    <mergeCell ref="A35:Q35"/>
    <mergeCell ref="A36:D36"/>
    <mergeCell ref="E36:H36"/>
    <mergeCell ref="J36:M36"/>
    <mergeCell ref="N36:Q36"/>
    <mergeCell ref="A32:D32"/>
    <mergeCell ref="E32:H32"/>
    <mergeCell ref="J32:M32"/>
    <mergeCell ref="N32:Q32"/>
    <mergeCell ref="A33:D33"/>
    <mergeCell ref="E33:H33"/>
    <mergeCell ref="J33:M33"/>
    <mergeCell ref="N33:Q33"/>
    <mergeCell ref="A30:D30"/>
    <mergeCell ref="E30:H30"/>
    <mergeCell ref="J30:M30"/>
    <mergeCell ref="N30:Q30"/>
    <mergeCell ref="A31:D31"/>
    <mergeCell ref="E31:H31"/>
    <mergeCell ref="J31:M31"/>
    <mergeCell ref="N31:Q31"/>
    <mergeCell ref="A28:D28"/>
    <mergeCell ref="E28:H28"/>
    <mergeCell ref="J28:M28"/>
    <mergeCell ref="N28:Q28"/>
    <mergeCell ref="A29:D29"/>
    <mergeCell ref="E29:H29"/>
    <mergeCell ref="J29:M29"/>
    <mergeCell ref="N29:Q29"/>
    <mergeCell ref="A25:D25"/>
    <mergeCell ref="E25:H25"/>
    <mergeCell ref="J25:M25"/>
    <mergeCell ref="N25:Q25"/>
    <mergeCell ref="A26:Q26"/>
    <mergeCell ref="A27:Q27"/>
    <mergeCell ref="A23:D23"/>
    <mergeCell ref="E23:H23"/>
    <mergeCell ref="J23:M23"/>
    <mergeCell ref="N23:Q23"/>
    <mergeCell ref="A24:D24"/>
    <mergeCell ref="E24:H24"/>
    <mergeCell ref="J24:M24"/>
    <mergeCell ref="N24:Q24"/>
    <mergeCell ref="A21:D21"/>
    <mergeCell ref="E21:H21"/>
    <mergeCell ref="J21:M21"/>
    <mergeCell ref="N21:Q21"/>
    <mergeCell ref="A22:D22"/>
    <mergeCell ref="E22:H22"/>
    <mergeCell ref="J22:M22"/>
    <mergeCell ref="N22:Q22"/>
    <mergeCell ref="A18:Q18"/>
    <mergeCell ref="A19:Q19"/>
    <mergeCell ref="A20:D20"/>
    <mergeCell ref="E20:H20"/>
    <mergeCell ref="J20:M20"/>
    <mergeCell ref="N20:Q20"/>
    <mergeCell ref="A16:D16"/>
    <mergeCell ref="E16:H16"/>
    <mergeCell ref="J16:M16"/>
    <mergeCell ref="N16:Q16"/>
    <mergeCell ref="A17:D17"/>
    <mergeCell ref="E17:H17"/>
    <mergeCell ref="J17:M17"/>
    <mergeCell ref="N17:Q17"/>
    <mergeCell ref="A14:D14"/>
    <mergeCell ref="E14:H14"/>
    <mergeCell ref="J14:M14"/>
    <mergeCell ref="N14:Q14"/>
    <mergeCell ref="A15:D15"/>
    <mergeCell ref="E15:H15"/>
    <mergeCell ref="J15:M15"/>
    <mergeCell ref="N15:Q15"/>
    <mergeCell ref="A12:D12"/>
    <mergeCell ref="E12:H12"/>
    <mergeCell ref="J12:M12"/>
    <mergeCell ref="N12:Q12"/>
    <mergeCell ref="A13:D13"/>
    <mergeCell ref="E13:H13"/>
    <mergeCell ref="J13:M13"/>
    <mergeCell ref="N13:Q13"/>
    <mergeCell ref="A9:D9"/>
    <mergeCell ref="E9:H9"/>
    <mergeCell ref="J9:M9"/>
    <mergeCell ref="N9:Q9"/>
    <mergeCell ref="A10:Q10"/>
    <mergeCell ref="A11:Q11"/>
    <mergeCell ref="A7:D7"/>
    <mergeCell ref="E7:H7"/>
    <mergeCell ref="J7:M7"/>
    <mergeCell ref="N7:Q7"/>
    <mergeCell ref="A8:D8"/>
    <mergeCell ref="E8:H8"/>
    <mergeCell ref="J8:M8"/>
    <mergeCell ref="N8:Q8"/>
    <mergeCell ref="A5:D5"/>
    <mergeCell ref="E5:H5"/>
    <mergeCell ref="J5:M5"/>
    <mergeCell ref="N5:Q5"/>
    <mergeCell ref="A6:D6"/>
    <mergeCell ref="E6:H6"/>
    <mergeCell ref="J6:M6"/>
    <mergeCell ref="N6:Q6"/>
    <mergeCell ref="A2:Q2"/>
    <mergeCell ref="A3:Q3"/>
    <mergeCell ref="A4:D4"/>
    <mergeCell ref="E4:H4"/>
    <mergeCell ref="J4:M4"/>
    <mergeCell ref="N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C1" zoomScaleNormal="100" workbookViewId="0">
      <selection activeCell="M25" sqref="M25"/>
    </sheetView>
  </sheetViews>
  <sheetFormatPr defaultRowHeight="19.5" customHeight="1"/>
  <cols>
    <col min="1" max="2" width="40.875" style="1" customWidth="1"/>
    <col min="3" max="3" width="14.375" style="1" customWidth="1"/>
    <col min="4" max="4" width="12.375" style="1" customWidth="1"/>
    <col min="5" max="8" width="5.625" style="1" customWidth="1"/>
    <col min="9" max="9" width="4.375" style="1" customWidth="1"/>
    <col min="10" max="10" width="6.5" style="1" customWidth="1"/>
    <col min="11" max="11" width="4.375" style="1" customWidth="1"/>
    <col min="12" max="12" width="6.5" style="1" customWidth="1"/>
    <col min="13" max="13" width="4.375" style="1" customWidth="1"/>
    <col min="14" max="14" width="6.5" style="1" customWidth="1"/>
    <col min="15" max="15" width="6.5" style="82" customWidth="1"/>
    <col min="16" max="16" width="11.25" style="1" customWidth="1"/>
    <col min="17" max="17" width="9" style="1"/>
    <col min="18" max="18" width="12.5" style="1" customWidth="1"/>
    <col min="19" max="22" width="6.5" style="1" customWidth="1"/>
    <col min="23" max="16384" width="9" style="1"/>
  </cols>
  <sheetData>
    <row r="1" spans="1:22" ht="19.5" customHeight="1" thickBot="1">
      <c r="A1" s="1" t="s">
        <v>57</v>
      </c>
      <c r="C1" s="22" t="s">
        <v>65</v>
      </c>
      <c r="D1" s="22"/>
      <c r="E1" s="144" t="s">
        <v>68</v>
      </c>
      <c r="F1" s="144"/>
      <c r="G1" s="144"/>
      <c r="H1" s="144"/>
      <c r="I1" s="144"/>
      <c r="J1" s="144"/>
      <c r="K1" s="144"/>
      <c r="L1" s="144"/>
      <c r="M1" s="144"/>
      <c r="N1" s="144"/>
      <c r="O1" s="81"/>
      <c r="P1" s="36"/>
      <c r="Q1" s="168" t="s">
        <v>78</v>
      </c>
      <c r="R1" s="168"/>
      <c r="S1" s="36">
        <v>2554</v>
      </c>
      <c r="T1" s="36">
        <v>2555</v>
      </c>
      <c r="U1" s="36">
        <v>2556</v>
      </c>
      <c r="V1" s="36" t="s">
        <v>79</v>
      </c>
    </row>
    <row r="2" spans="1:22" ht="19.5" customHeight="1" thickTop="1">
      <c r="A2" s="37" t="s">
        <v>53</v>
      </c>
      <c r="B2" s="37" t="s">
        <v>54</v>
      </c>
      <c r="C2" s="46" t="s">
        <v>66</v>
      </c>
      <c r="D2" s="51"/>
      <c r="E2" s="169" t="s">
        <v>69</v>
      </c>
      <c r="F2" s="171" t="s">
        <v>70</v>
      </c>
      <c r="G2" s="171" t="s">
        <v>71</v>
      </c>
      <c r="H2" s="173" t="s">
        <v>72</v>
      </c>
      <c r="I2" s="175" t="s">
        <v>73</v>
      </c>
      <c r="J2" s="175"/>
      <c r="K2" s="175" t="s">
        <v>74</v>
      </c>
      <c r="L2" s="175"/>
      <c r="M2" s="175" t="s">
        <v>75</v>
      </c>
      <c r="N2" s="175"/>
      <c r="O2" s="75"/>
      <c r="P2" s="158" t="s">
        <v>83</v>
      </c>
      <c r="Q2" s="162" t="s">
        <v>80</v>
      </c>
      <c r="R2" s="162"/>
      <c r="S2" s="38">
        <v>33</v>
      </c>
      <c r="T2" s="38">
        <v>36</v>
      </c>
      <c r="U2" s="38">
        <v>25</v>
      </c>
      <c r="V2" s="69" t="e">
        <f>(SUM(#REF!,#REF!,#REF!,#REF!)/SUM(#REF!,#REF!,#REF!,#REF!))*100</f>
        <v>#REF!</v>
      </c>
    </row>
    <row r="3" spans="1:22" ht="19.5" customHeight="1" thickBot="1">
      <c r="A3" s="176"/>
      <c r="B3" s="177"/>
      <c r="C3" s="47" t="s">
        <v>67</v>
      </c>
      <c r="D3" s="52"/>
      <c r="E3" s="170"/>
      <c r="F3" s="172"/>
      <c r="G3" s="172"/>
      <c r="H3" s="174"/>
      <c r="I3" s="39" t="s">
        <v>76</v>
      </c>
      <c r="J3" s="40" t="s">
        <v>77</v>
      </c>
      <c r="K3" s="39" t="s">
        <v>76</v>
      </c>
      <c r="L3" s="40" t="s">
        <v>77</v>
      </c>
      <c r="M3" s="39" t="s">
        <v>76</v>
      </c>
      <c r="N3" s="40" t="s">
        <v>77</v>
      </c>
      <c r="O3" s="76"/>
      <c r="P3" s="159"/>
      <c r="Q3" s="163" t="s">
        <v>81</v>
      </c>
      <c r="R3" s="163"/>
      <c r="S3" s="41"/>
      <c r="T3" s="41"/>
      <c r="U3" s="41"/>
      <c r="V3" s="70"/>
    </row>
    <row r="4" spans="1:22" ht="19.5" customHeight="1" thickTop="1">
      <c r="A4" s="176"/>
      <c r="B4" s="177"/>
      <c r="C4" s="165">
        <v>2552</v>
      </c>
      <c r="D4" s="67" t="s">
        <v>86</v>
      </c>
      <c r="E4" s="64">
        <v>72</v>
      </c>
      <c r="F4" s="65">
        <v>36</v>
      </c>
      <c r="G4" s="65">
        <v>36</v>
      </c>
      <c r="H4" s="66">
        <v>36</v>
      </c>
      <c r="I4" s="64">
        <f>E4-H4</f>
        <v>36</v>
      </c>
      <c r="J4" s="55">
        <f t="shared" ref="J4:J11" si="0">I4/E4*100</f>
        <v>50</v>
      </c>
      <c r="K4" s="64"/>
      <c r="L4" s="55">
        <f t="shared" ref="L4:L8" si="1">K4/E4*100</f>
        <v>0</v>
      </c>
      <c r="M4" s="64">
        <v>46</v>
      </c>
      <c r="N4" s="55">
        <f t="shared" ref="N4:N8" si="2">M4/E4*100</f>
        <v>63.888888888888886</v>
      </c>
      <c r="O4" s="77"/>
      <c r="P4" s="160"/>
      <c r="Q4" s="164" t="s">
        <v>82</v>
      </c>
      <c r="R4" s="164"/>
      <c r="S4" s="42" t="e">
        <f>S2/S3*100</f>
        <v>#DIV/0!</v>
      </c>
      <c r="T4" s="42" t="e">
        <f>T2/T3*100</f>
        <v>#DIV/0!</v>
      </c>
      <c r="U4" s="42" t="e">
        <f>U2/U3*100</f>
        <v>#DIV/0!</v>
      </c>
      <c r="V4" s="70"/>
    </row>
    <row r="5" spans="1:22" ht="19.5" customHeight="1">
      <c r="A5" s="176"/>
      <c r="B5" s="177"/>
      <c r="C5" s="166"/>
      <c r="D5" s="71" t="s">
        <v>87</v>
      </c>
      <c r="E5" s="56">
        <v>94</v>
      </c>
      <c r="F5" s="57">
        <v>44</v>
      </c>
      <c r="G5" s="57">
        <v>41</v>
      </c>
      <c r="H5" s="73" t="s">
        <v>32</v>
      </c>
      <c r="I5" s="60">
        <f>E5-G5</f>
        <v>53</v>
      </c>
      <c r="J5" s="63">
        <f>I5/E5*100</f>
        <v>56.38297872340425</v>
      </c>
      <c r="K5" s="60"/>
      <c r="L5" s="63">
        <f>K5/E5*100</f>
        <v>0</v>
      </c>
      <c r="M5" s="60">
        <v>59</v>
      </c>
      <c r="N5" s="63">
        <f>M5/E5*100</f>
        <v>62.765957446808507</v>
      </c>
      <c r="O5" s="77"/>
      <c r="P5" s="161" t="s">
        <v>84</v>
      </c>
      <c r="Q5" s="162" t="s">
        <v>80</v>
      </c>
      <c r="R5" s="162"/>
      <c r="S5" s="38">
        <v>41</v>
      </c>
      <c r="T5" s="38">
        <v>15</v>
      </c>
      <c r="U5" s="38">
        <v>11</v>
      </c>
      <c r="V5" s="70"/>
    </row>
    <row r="6" spans="1:22" ht="19.5" customHeight="1">
      <c r="A6" s="176"/>
      <c r="B6" s="177"/>
      <c r="C6" s="167">
        <v>2553</v>
      </c>
      <c r="D6" s="67" t="s">
        <v>86</v>
      </c>
      <c r="E6" s="64">
        <v>67</v>
      </c>
      <c r="F6" s="65">
        <v>50</v>
      </c>
      <c r="G6" s="65">
        <v>49</v>
      </c>
      <c r="H6" s="66">
        <v>47</v>
      </c>
      <c r="I6" s="53">
        <f>E6-H6</f>
        <v>20</v>
      </c>
      <c r="J6" s="55">
        <f t="shared" si="0"/>
        <v>29.850746268656714</v>
      </c>
      <c r="K6" s="53"/>
      <c r="L6" s="55">
        <f t="shared" si="1"/>
        <v>0</v>
      </c>
      <c r="M6" s="53">
        <v>43</v>
      </c>
      <c r="N6" s="55">
        <f t="shared" si="2"/>
        <v>64.179104477611943</v>
      </c>
      <c r="O6" s="77"/>
      <c r="P6" s="159"/>
      <c r="Q6" s="163" t="s">
        <v>81</v>
      </c>
      <c r="R6" s="163"/>
      <c r="S6" s="41"/>
      <c r="T6" s="41"/>
      <c r="U6" s="41"/>
      <c r="V6" s="70"/>
    </row>
    <row r="7" spans="1:22" ht="19.5" customHeight="1">
      <c r="A7" s="43" t="s">
        <v>55</v>
      </c>
      <c r="B7" s="43" t="s">
        <v>56</v>
      </c>
      <c r="C7" s="166"/>
      <c r="D7" s="71" t="s">
        <v>87</v>
      </c>
      <c r="E7" s="56">
        <v>46</v>
      </c>
      <c r="F7" s="57">
        <v>24</v>
      </c>
      <c r="G7" s="57">
        <v>18</v>
      </c>
      <c r="H7" s="73" t="s">
        <v>32</v>
      </c>
      <c r="I7" s="60">
        <f>E7-G7</f>
        <v>28</v>
      </c>
      <c r="J7" s="63">
        <f t="shared" si="0"/>
        <v>60.869565217391312</v>
      </c>
      <c r="K7" s="60"/>
      <c r="L7" s="63">
        <f>K7/E7*100</f>
        <v>0</v>
      </c>
      <c r="M7" s="60">
        <v>41</v>
      </c>
      <c r="N7" s="63">
        <f>M7/E7*100</f>
        <v>89.130434782608688</v>
      </c>
      <c r="O7" s="77"/>
      <c r="P7" s="160"/>
      <c r="Q7" s="164" t="s">
        <v>82</v>
      </c>
      <c r="R7" s="164"/>
      <c r="S7" s="42" t="e">
        <f>S5/S6*100</f>
        <v>#DIV/0!</v>
      </c>
      <c r="T7" s="42" t="e">
        <f>T5/T6*100</f>
        <v>#DIV/0!</v>
      </c>
      <c r="U7" s="42" t="e">
        <f>U5/U6*100</f>
        <v>#DIV/0!</v>
      </c>
      <c r="V7" s="70"/>
    </row>
    <row r="8" spans="1:22" ht="19.5" customHeight="1">
      <c r="A8" s="178"/>
      <c r="B8" s="176"/>
      <c r="C8" s="167">
        <v>2554</v>
      </c>
      <c r="D8" s="67" t="s">
        <v>86</v>
      </c>
      <c r="E8" s="64">
        <v>77</v>
      </c>
      <c r="F8" s="65">
        <v>62</v>
      </c>
      <c r="G8" s="65">
        <v>57</v>
      </c>
      <c r="H8" s="66">
        <v>54</v>
      </c>
      <c r="I8" s="53">
        <f>E8-H8</f>
        <v>23</v>
      </c>
      <c r="J8" s="55">
        <f t="shared" si="0"/>
        <v>29.870129870129869</v>
      </c>
      <c r="K8" s="53"/>
      <c r="L8" s="55">
        <f t="shared" si="1"/>
        <v>0</v>
      </c>
      <c r="M8" s="53">
        <v>24</v>
      </c>
      <c r="N8" s="55">
        <f t="shared" si="2"/>
        <v>31.168831168831169</v>
      </c>
      <c r="O8" s="77"/>
      <c r="P8" s="159" t="s">
        <v>85</v>
      </c>
      <c r="Q8" s="162" t="s">
        <v>80</v>
      </c>
      <c r="R8" s="162"/>
      <c r="S8" s="38">
        <v>22</v>
      </c>
      <c r="T8" s="38">
        <v>5</v>
      </c>
      <c r="U8" s="38">
        <v>0</v>
      </c>
      <c r="V8" s="70"/>
    </row>
    <row r="9" spans="1:22" ht="19.5" customHeight="1">
      <c r="A9" s="178"/>
      <c r="B9" s="176"/>
      <c r="C9" s="166"/>
      <c r="D9" s="71" t="s">
        <v>87</v>
      </c>
      <c r="E9" s="56">
        <v>41</v>
      </c>
      <c r="F9" s="57">
        <v>27</v>
      </c>
      <c r="G9" s="57">
        <v>21</v>
      </c>
      <c r="H9" s="73" t="s">
        <v>32</v>
      </c>
      <c r="I9" s="60">
        <f>E9-G9</f>
        <v>20</v>
      </c>
      <c r="J9" s="63">
        <f t="shared" si="0"/>
        <v>48.780487804878049</v>
      </c>
      <c r="K9" s="60"/>
      <c r="L9" s="63">
        <f>K9/E9*100</f>
        <v>0</v>
      </c>
      <c r="M9" s="60">
        <v>51</v>
      </c>
      <c r="N9" s="63">
        <f>M9/E9*100</f>
        <v>124.39024390243902</v>
      </c>
      <c r="O9" s="77"/>
      <c r="P9" s="159"/>
      <c r="Q9" s="163" t="s">
        <v>81</v>
      </c>
      <c r="R9" s="163"/>
      <c r="S9" s="41"/>
      <c r="T9" s="41"/>
      <c r="U9" s="41"/>
      <c r="V9" s="70"/>
    </row>
    <row r="10" spans="1:22" ht="19.5" customHeight="1">
      <c r="A10" s="178"/>
      <c r="B10" s="176"/>
      <c r="C10" s="167">
        <v>2555</v>
      </c>
      <c r="D10" s="67" t="s">
        <v>86</v>
      </c>
      <c r="E10" s="64">
        <v>66</v>
      </c>
      <c r="F10" s="65">
        <v>50</v>
      </c>
      <c r="G10" s="65">
        <v>49</v>
      </c>
      <c r="H10" s="66"/>
      <c r="I10" s="53">
        <f>E10-G10</f>
        <v>17</v>
      </c>
      <c r="J10" s="55">
        <f t="shared" si="0"/>
        <v>25.757575757575758</v>
      </c>
      <c r="K10" s="53"/>
      <c r="L10" s="83" t="s">
        <v>32</v>
      </c>
      <c r="M10" s="53">
        <v>46</v>
      </c>
      <c r="N10" s="54">
        <f>M10/E10*100</f>
        <v>69.696969696969703</v>
      </c>
      <c r="O10" s="78"/>
      <c r="P10" s="160"/>
      <c r="Q10" s="164" t="s">
        <v>82</v>
      </c>
      <c r="R10" s="164"/>
      <c r="S10" s="42" t="e">
        <f>S8/S9*100</f>
        <v>#DIV/0!</v>
      </c>
      <c r="T10" s="42" t="e">
        <f>T8/T9*100</f>
        <v>#DIV/0!</v>
      </c>
      <c r="U10" s="42" t="e">
        <f>U8/U9*100</f>
        <v>#DIV/0!</v>
      </c>
      <c r="V10" s="72"/>
    </row>
    <row r="11" spans="1:22" ht="19.5" customHeight="1">
      <c r="A11" s="178"/>
      <c r="B11" s="176"/>
      <c r="C11" s="166"/>
      <c r="D11" s="71" t="s">
        <v>87</v>
      </c>
      <c r="E11" s="56">
        <v>34</v>
      </c>
      <c r="F11" s="57">
        <v>27</v>
      </c>
      <c r="G11" s="57">
        <v>22</v>
      </c>
      <c r="H11" s="73" t="s">
        <v>32</v>
      </c>
      <c r="I11" s="60">
        <f>E11-G11</f>
        <v>12</v>
      </c>
      <c r="J11" s="63">
        <f t="shared" si="0"/>
        <v>35.294117647058826</v>
      </c>
      <c r="K11" s="60"/>
      <c r="L11" s="84">
        <f>K11/E11*100</f>
        <v>0</v>
      </c>
      <c r="M11" s="56">
        <v>59</v>
      </c>
      <c r="N11" s="58">
        <f>M11/E11*100</f>
        <v>173.52941176470588</v>
      </c>
      <c r="O11" s="79"/>
    </row>
    <row r="12" spans="1:22" ht="19.5" customHeight="1">
      <c r="C12" s="167">
        <v>2556</v>
      </c>
      <c r="D12" s="67" t="s">
        <v>86</v>
      </c>
      <c r="E12" s="64">
        <v>38</v>
      </c>
      <c r="F12" s="65">
        <v>30</v>
      </c>
      <c r="G12" s="65"/>
      <c r="H12" s="66"/>
      <c r="I12" s="53">
        <f>E12-F12</f>
        <v>8</v>
      </c>
      <c r="J12" s="55">
        <f t="shared" ref="J12:J13" si="3">I12/E12*100</f>
        <v>21.052631578947366</v>
      </c>
      <c r="K12" s="53"/>
      <c r="L12" s="54"/>
      <c r="M12" s="64">
        <v>43</v>
      </c>
      <c r="N12" s="66">
        <f>M12/E12*100</f>
        <v>113.1578947368421</v>
      </c>
      <c r="O12" s="79"/>
    </row>
    <row r="13" spans="1:22" ht="19.5" customHeight="1">
      <c r="A13" s="1" t="s">
        <v>58</v>
      </c>
      <c r="C13" s="166"/>
      <c r="D13" s="71" t="s">
        <v>87</v>
      </c>
      <c r="E13" s="56">
        <v>33</v>
      </c>
      <c r="F13" s="57">
        <v>15</v>
      </c>
      <c r="G13" s="57"/>
      <c r="H13" s="73" t="s">
        <v>32</v>
      </c>
      <c r="I13" s="56">
        <f>E13-F13</f>
        <v>18</v>
      </c>
      <c r="J13" s="59">
        <f t="shared" si="3"/>
        <v>54.54545454545454</v>
      </c>
      <c r="K13" s="56"/>
      <c r="L13" s="58"/>
      <c r="M13" s="56">
        <v>41</v>
      </c>
      <c r="N13" s="58">
        <f>M13/E13*100</f>
        <v>124.24242424242425</v>
      </c>
      <c r="O13" s="79"/>
    </row>
    <row r="14" spans="1:22" ht="19.5" customHeight="1">
      <c r="A14" s="37" t="s">
        <v>53</v>
      </c>
      <c r="B14" s="37" t="s">
        <v>54</v>
      </c>
      <c r="C14" s="167">
        <v>2557</v>
      </c>
      <c r="D14" s="67" t="s">
        <v>86</v>
      </c>
      <c r="E14" s="64">
        <v>25</v>
      </c>
      <c r="F14" s="65"/>
      <c r="G14" s="65"/>
      <c r="H14" s="66"/>
      <c r="I14" s="64"/>
      <c r="J14" s="66"/>
      <c r="K14" s="64"/>
      <c r="L14" s="66"/>
      <c r="M14" s="64"/>
      <c r="N14" s="66"/>
      <c r="O14" s="79"/>
    </row>
    <row r="15" spans="1:22" ht="19.5" customHeight="1">
      <c r="A15" s="176"/>
      <c r="B15" s="177"/>
      <c r="C15" s="166"/>
      <c r="D15" s="68" t="s">
        <v>87</v>
      </c>
      <c r="E15" s="60">
        <v>15</v>
      </c>
      <c r="F15" s="61"/>
      <c r="G15" s="61"/>
      <c r="H15" s="74" t="s">
        <v>32</v>
      </c>
      <c r="I15" s="60"/>
      <c r="J15" s="62"/>
      <c r="K15" s="60"/>
      <c r="L15" s="62"/>
      <c r="M15" s="60"/>
      <c r="N15" s="62"/>
      <c r="O15" s="79"/>
    </row>
    <row r="16" spans="1:22" ht="19.5" customHeight="1">
      <c r="A16" s="176"/>
      <c r="B16" s="177"/>
      <c r="C16" s="156" t="s">
        <v>42</v>
      </c>
      <c r="D16" s="157"/>
      <c r="E16" s="48">
        <f>SUM(E4:E15)</f>
        <v>608</v>
      </c>
      <c r="F16" s="49">
        <f>SUM(F4:F14)</f>
        <v>365</v>
      </c>
      <c r="G16" s="49">
        <f>SUM(G4:G14)</f>
        <v>293</v>
      </c>
      <c r="H16" s="50">
        <f>SUM(H4:H14)</f>
        <v>137</v>
      </c>
      <c r="I16" s="48">
        <f>SUM(I4:I14)</f>
        <v>235</v>
      </c>
      <c r="J16" s="50">
        <f>I16/SUM(E4:E12)*100</f>
        <v>43.925233644859816</v>
      </c>
      <c r="K16" s="48">
        <f>SUM(K4:K14)</f>
        <v>0</v>
      </c>
      <c r="L16" s="50">
        <f>K16/SUM(E4:E8)*100</f>
        <v>0</v>
      </c>
      <c r="M16" s="48">
        <f>SUM(M4:M14)</f>
        <v>453</v>
      </c>
      <c r="N16" s="50">
        <f>M16/SUM(E4:E8)*100</f>
        <v>127.24719101123596</v>
      </c>
      <c r="O16" s="80"/>
    </row>
    <row r="17" spans="1:4" ht="19.5" customHeight="1">
      <c r="A17" s="176"/>
      <c r="B17" s="177"/>
      <c r="C17" s="44"/>
      <c r="D17" s="44"/>
    </row>
    <row r="18" spans="1:4" ht="19.5" customHeight="1">
      <c r="A18" s="176"/>
      <c r="B18" s="177"/>
      <c r="C18" s="44"/>
      <c r="D18" s="44"/>
    </row>
    <row r="19" spans="1:4" ht="19.5" customHeight="1">
      <c r="A19" s="43" t="s">
        <v>55</v>
      </c>
      <c r="B19" s="43" t="s">
        <v>56</v>
      </c>
    </row>
    <row r="20" spans="1:4" ht="19.5" customHeight="1">
      <c r="A20" s="178"/>
      <c r="B20" s="176"/>
    </row>
    <row r="21" spans="1:4" ht="19.5" customHeight="1">
      <c r="A21" s="178"/>
      <c r="B21" s="176"/>
    </row>
    <row r="22" spans="1:4" ht="19.5" customHeight="1">
      <c r="A22" s="178"/>
      <c r="B22" s="176"/>
    </row>
    <row r="23" spans="1:4" ht="19.5" customHeight="1">
      <c r="A23" s="178"/>
      <c r="B23" s="176"/>
    </row>
    <row r="25" spans="1:4" ht="19.5" customHeight="1">
      <c r="A25" s="45" t="s">
        <v>59</v>
      </c>
    </row>
    <row r="26" spans="1:4" ht="19.5" customHeight="1">
      <c r="A26" s="37" t="s">
        <v>53</v>
      </c>
      <c r="B26" s="37" t="s">
        <v>54</v>
      </c>
    </row>
    <row r="27" spans="1:4" ht="19.5" customHeight="1">
      <c r="A27" s="176"/>
      <c r="B27" s="177"/>
    </row>
    <row r="28" spans="1:4" ht="19.5" customHeight="1">
      <c r="A28" s="176"/>
      <c r="B28" s="177"/>
    </row>
    <row r="29" spans="1:4" ht="19.5" customHeight="1">
      <c r="A29" s="176"/>
      <c r="B29" s="177"/>
    </row>
    <row r="30" spans="1:4" ht="19.5" customHeight="1">
      <c r="A30" s="176"/>
      <c r="B30" s="177"/>
    </row>
    <row r="31" spans="1:4" ht="19.5" customHeight="1">
      <c r="A31" s="43" t="s">
        <v>55</v>
      </c>
      <c r="B31" s="43" t="s">
        <v>56</v>
      </c>
    </row>
    <row r="32" spans="1:4" ht="19.5" customHeight="1">
      <c r="A32" s="178"/>
      <c r="B32" s="176"/>
    </row>
    <row r="33" spans="1:2" ht="19.5" customHeight="1">
      <c r="A33" s="178"/>
      <c r="B33" s="176"/>
    </row>
    <row r="34" spans="1:2" ht="19.5" customHeight="1">
      <c r="A34" s="178"/>
      <c r="B34" s="176"/>
    </row>
    <row r="35" spans="1:2" ht="19.5" customHeight="1">
      <c r="A35" s="178"/>
      <c r="B35" s="176"/>
    </row>
    <row r="37" spans="1:2" ht="19.5" customHeight="1">
      <c r="A37" s="45" t="s">
        <v>60</v>
      </c>
    </row>
    <row r="38" spans="1:2" ht="19.5" customHeight="1">
      <c r="A38" s="37" t="s">
        <v>53</v>
      </c>
      <c r="B38" s="37" t="s">
        <v>54</v>
      </c>
    </row>
    <row r="39" spans="1:2" ht="19.5" customHeight="1">
      <c r="A39" s="176"/>
      <c r="B39" s="177"/>
    </row>
    <row r="40" spans="1:2" ht="19.5" customHeight="1">
      <c r="A40" s="176"/>
      <c r="B40" s="177"/>
    </row>
    <row r="41" spans="1:2" ht="19.5" customHeight="1">
      <c r="A41" s="176"/>
      <c r="B41" s="177"/>
    </row>
    <row r="42" spans="1:2" ht="19.5" customHeight="1">
      <c r="A42" s="176"/>
      <c r="B42" s="177"/>
    </row>
    <row r="43" spans="1:2" ht="19.5" customHeight="1">
      <c r="A43" s="43" t="s">
        <v>55</v>
      </c>
      <c r="B43" s="43" t="s">
        <v>56</v>
      </c>
    </row>
    <row r="44" spans="1:2" ht="19.5" customHeight="1">
      <c r="A44" s="178"/>
      <c r="B44" s="176"/>
    </row>
    <row r="45" spans="1:2" ht="19.5" customHeight="1">
      <c r="A45" s="178"/>
      <c r="B45" s="176"/>
    </row>
    <row r="46" spans="1:2" ht="19.5" customHeight="1">
      <c r="A46" s="178"/>
      <c r="B46" s="176"/>
    </row>
    <row r="47" spans="1:2" ht="19.5" customHeight="1">
      <c r="A47" s="178"/>
      <c r="B47" s="176"/>
    </row>
  </sheetData>
  <mergeCells count="44">
    <mergeCell ref="A39:A42"/>
    <mergeCell ref="B39:B42"/>
    <mergeCell ref="A44:A47"/>
    <mergeCell ref="B44:B47"/>
    <mergeCell ref="A20:A23"/>
    <mergeCell ref="B20:B23"/>
    <mergeCell ref="A27:A30"/>
    <mergeCell ref="B27:B30"/>
    <mergeCell ref="A32:A35"/>
    <mergeCell ref="B32:B35"/>
    <mergeCell ref="A3:A6"/>
    <mergeCell ref="B3:B6"/>
    <mergeCell ref="A8:A11"/>
    <mergeCell ref="B8:B11"/>
    <mergeCell ref="A15:A18"/>
    <mergeCell ref="B15:B18"/>
    <mergeCell ref="E1:N1"/>
    <mergeCell ref="E2:E3"/>
    <mergeCell ref="F2:F3"/>
    <mergeCell ref="G2:G3"/>
    <mergeCell ref="H2:H3"/>
    <mergeCell ref="I2:J2"/>
    <mergeCell ref="K2:L2"/>
    <mergeCell ref="M2:N2"/>
    <mergeCell ref="Q1:R1"/>
    <mergeCell ref="Q2:R2"/>
    <mergeCell ref="Q3:R3"/>
    <mergeCell ref="Q4:R4"/>
    <mergeCell ref="Q5:R5"/>
    <mergeCell ref="C16:D16"/>
    <mergeCell ref="P2:P4"/>
    <mergeCell ref="P5:P7"/>
    <mergeCell ref="P8:P10"/>
    <mergeCell ref="Q8:R8"/>
    <mergeCell ref="Q9:R9"/>
    <mergeCell ref="Q10:R10"/>
    <mergeCell ref="Q6:R6"/>
    <mergeCell ref="Q7:R7"/>
    <mergeCell ref="C4:C5"/>
    <mergeCell ref="C14:C15"/>
    <mergeCell ref="C12:C13"/>
    <mergeCell ref="C10:C11"/>
    <mergeCell ref="C8:C9"/>
    <mergeCell ref="C6:C7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รายตัวบ่งชี้</vt:lpstr>
      <vt:lpstr>องค์ประกอบ</vt:lpstr>
      <vt:lpstr>จุดแข็งจุด่อน-จากการสัมภาษณ์</vt:lpstr>
      <vt:lpstr>จุดแข็งจุดอ่อนตามองค์ประกอบ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LAB-17</cp:lastModifiedBy>
  <cp:lastPrinted>2015-08-28T14:23:27Z</cp:lastPrinted>
  <dcterms:created xsi:type="dcterms:W3CDTF">2015-08-12T15:33:41Z</dcterms:created>
  <dcterms:modified xsi:type="dcterms:W3CDTF">2018-06-07T06:52:36Z</dcterms:modified>
</cp:coreProperties>
</file>