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1_62" sheetId="1" r:id="rId1"/>
  </sheets>
  <definedNames>
    <definedName name="_xlnm._FilterDatabase" localSheetId="0" hidden="1">'1_62'!$S$6:$S$56</definedName>
    <definedName name="_xlnm.Print_Area" localSheetId="0">'1_62'!$A$1:$H$107</definedName>
    <definedName name="_xlnm.Print_Titles" localSheetId="0">'1_62'!$1:$5</definedName>
  </definedNames>
  <calcPr fullCalcOnLoad="1"/>
</workbook>
</file>

<file path=xl/comments1.xml><?xml version="1.0" encoding="utf-8"?>
<comments xmlns="http://schemas.openxmlformats.org/spreadsheetml/2006/main">
  <authors>
    <author>marisa</author>
    <author>DarkUser</author>
  </authors>
  <commentList>
    <comment ref="B86" authorId="0">
      <text>
        <r>
          <rPr>
            <b/>
            <sz val="9"/>
            <rFont val="Tahoma"/>
            <family val="2"/>
          </rPr>
          <t>marisa:</t>
        </r>
        <r>
          <rPr>
            <sz val="9"/>
            <rFont val="Tahoma"/>
            <family val="2"/>
          </rPr>
          <t xml:space="preserve">
ฝึกงาน
สหกิจ
</t>
        </r>
      </text>
    </comment>
    <comment ref="F86" authorId="0">
      <text>
        <r>
          <rPr>
            <b/>
            <sz val="9"/>
            <rFont val="Tahoma"/>
            <family val="2"/>
          </rPr>
          <t>marisa:</t>
        </r>
        <r>
          <rPr>
            <sz val="9"/>
            <rFont val="Tahoma"/>
            <family val="2"/>
          </rPr>
          <t xml:space="preserve">
ใส่0 หรือ 30</t>
        </r>
      </text>
    </comment>
    <comment ref="B87" authorId="0">
      <text>
        <r>
          <rPr>
            <b/>
            <sz val="9"/>
            <rFont val="Tahoma"/>
            <family val="2"/>
          </rPr>
          <t>marisa:</t>
        </r>
        <r>
          <rPr>
            <sz val="9"/>
            <rFont val="Tahoma"/>
            <family val="2"/>
          </rPr>
          <t xml:space="preserve">
ฝึกงาน
สหกิจ
</t>
        </r>
      </text>
    </comment>
    <comment ref="B88" authorId="0">
      <text>
        <r>
          <rPr>
            <b/>
            <sz val="9"/>
            <rFont val="Tahoma"/>
            <family val="2"/>
          </rPr>
          <t>marisa:</t>
        </r>
        <r>
          <rPr>
            <sz val="9"/>
            <rFont val="Tahoma"/>
            <family val="2"/>
          </rPr>
          <t xml:space="preserve">
ฝึกงาน
สหกิจ
</t>
        </r>
      </text>
    </comment>
    <comment ref="F88" authorId="0">
      <text>
        <r>
          <rPr>
            <b/>
            <sz val="9"/>
            <rFont val="Tahoma"/>
            <family val="2"/>
          </rPr>
          <t>marisa:</t>
        </r>
        <r>
          <rPr>
            <sz val="9"/>
            <rFont val="Tahoma"/>
            <family val="2"/>
          </rPr>
          <t xml:space="preserve">
ใส่0 หรือ 15</t>
        </r>
      </text>
    </comment>
    <comment ref="E12" authorId="1">
      <text>
        <r>
          <rPr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F59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59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 ปฏิบัติ
</t>
        </r>
      </text>
    </comment>
    <comment ref="E60" authorId="1">
      <text>
        <r>
          <rPr>
            <b/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22" authorId="1">
      <text>
        <r>
          <rPr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17" authorId="1">
      <text>
        <r>
          <rPr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27" authorId="1">
      <text>
        <r>
          <rPr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32" authorId="1">
      <text>
        <r>
          <rPr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37" authorId="1">
      <text>
        <r>
          <rPr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42" authorId="1">
      <text>
        <r>
          <rPr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47" authorId="1">
      <text>
        <r>
          <rPr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52" authorId="1">
      <text>
        <r>
          <rPr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63" authorId="1">
      <text>
        <r>
          <rPr>
            <b/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66" authorId="1">
      <text>
        <r>
          <rPr>
            <b/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69" authorId="1">
      <text>
        <r>
          <rPr>
            <b/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72" authorId="1">
      <text>
        <r>
          <rPr>
            <b/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75" authorId="1">
      <text>
        <r>
          <rPr>
            <b/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E78" authorId="1">
      <text>
        <r>
          <rPr>
            <b/>
            <sz val="12"/>
            <color indexed="10"/>
            <rFont val="Tahoma"/>
            <family val="2"/>
          </rPr>
          <t>กรณีสอน 1 คน
=100
กรณีสอนร่วม 2 คน
=100/2
กรณีสอนร่วม 3 คน
=100/3</t>
        </r>
      </text>
    </comment>
    <comment ref="F9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9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เฉพาะทฤษฎี
</t>
        </r>
      </text>
    </comment>
    <comment ref="F14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14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เฉพาะทฤษฎี
</t>
        </r>
      </text>
    </comment>
    <comment ref="F19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19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เฉพาะทฤษฎี
</t>
        </r>
      </text>
    </comment>
    <comment ref="F24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24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เฉพาะทฤษฎี
</t>
        </r>
      </text>
    </comment>
    <comment ref="F29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29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เฉพาะทฤษฎี
</t>
        </r>
      </text>
    </comment>
    <comment ref="F34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34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เฉพาะทฤษฎี
</t>
        </r>
      </text>
    </comment>
    <comment ref="F39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39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เฉพาะทฤษฎี
</t>
        </r>
      </text>
    </comment>
    <comment ref="F44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44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เฉพาะทฤษฎี
</t>
        </r>
      </text>
    </comment>
    <comment ref="F49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49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เฉพาะทฤษฎี
</t>
        </r>
      </text>
    </comment>
    <comment ref="F62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62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 ปฏิบัติ
</t>
        </r>
      </text>
    </comment>
    <comment ref="F65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65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 ปฏิบัติ
</t>
        </r>
      </text>
    </comment>
    <comment ref="F68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68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 ปฏิบัติ
</t>
        </r>
      </text>
    </comment>
    <comment ref="F71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71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 ปฏิบัติ
</t>
        </r>
      </text>
    </comment>
    <comment ref="F74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74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 ปฏิบัติ
</t>
        </r>
      </text>
    </comment>
    <comment ref="F77" authorId="1">
      <text>
        <r>
          <rPr>
            <b/>
            <sz val="12"/>
            <color indexed="10"/>
            <rFont val="Tahoma"/>
            <family val="2"/>
          </rPr>
          <t xml:space="preserve">ตามรายชื่อ นศ. เข้าสอบ
</t>
        </r>
      </text>
    </comment>
    <comment ref="G77" authorId="1">
      <text>
        <r>
          <rPr>
            <b/>
            <sz val="12"/>
            <color indexed="10"/>
            <rFont val="Tahoma"/>
            <family val="2"/>
          </rPr>
          <t xml:space="preserve">จำนวนชั่วโมงสอน
เฉพาะ ปฏิบัติ
</t>
        </r>
      </text>
    </comment>
  </commentList>
</comments>
</file>

<file path=xl/sharedStrings.xml><?xml version="1.0" encoding="utf-8"?>
<sst xmlns="http://schemas.openxmlformats.org/spreadsheetml/2006/main" count="260" uniqueCount="136">
  <si>
    <t>วิชาที่</t>
  </si>
  <si>
    <t>รหัสวิชา</t>
  </si>
  <si>
    <t>ชื่อวิชา</t>
  </si>
  <si>
    <t>ภาระงานสอน</t>
  </si>
  <si>
    <t>เกณฑ์ที่กำหนด</t>
  </si>
  <si>
    <t>จำนวน</t>
  </si>
  <si>
    <t>หน่วยกิต</t>
  </si>
  <si>
    <t>ภาระงาน</t>
  </si>
  <si>
    <t>นักศึกษา</t>
  </si>
  <si>
    <t>ทฤษฎี</t>
  </si>
  <si>
    <t>ชั่วโมง/สัปดาห์</t>
  </si>
  <si>
    <t>การเตรียมสอน</t>
  </si>
  <si>
    <t>0.61 ชม/สป./หน่วยกิต</t>
  </si>
  <si>
    <t>การสอน</t>
  </si>
  <si>
    <t>1 ชม./สป/หน่วยกิต</t>
  </si>
  <si>
    <t>การวัดและประเมินผล</t>
  </si>
  <si>
    <t>0.013 ชม./สป/หน่วยกิต/คน</t>
  </si>
  <si>
    <t>% การสอน (กรณีสอนร่วม)</t>
  </si>
  <si>
    <t>รวม</t>
  </si>
  <si>
    <t>จำนวนชั่วโมง</t>
  </si>
  <si>
    <t>ปฏิบัติ</t>
  </si>
  <si>
    <t>การฝึกปฏิบัติ</t>
  </si>
  <si>
    <t>1 ชม/1 ชม. ทำงาน</t>
  </si>
  <si>
    <t>งาน /กิจกรรม</t>
  </si>
  <si>
    <t>ชั่วโมง</t>
  </si>
  <si>
    <t>การควบคุมดูแล</t>
  </si>
  <si>
    <t>ไม่เกิน 30 ชม./ภาคการศึกษา</t>
  </si>
  <si>
    <t>การประเมินผล</t>
  </si>
  <si>
    <t>1 ชม./คน/ภาคการศึกษา (ไม่เกิน 15 คน)</t>
  </si>
  <si>
    <t>การเป็นผู้ประสานงาน</t>
  </si>
  <si>
    <t>ไม่เกิน 15 ชม./ภาคการศึกษา</t>
  </si>
  <si>
    <t>เรื่อง</t>
  </si>
  <si>
    <t>ชั่วโมงสอน</t>
  </si>
  <si>
    <t>การเป็นอาจารย์ที่ปรึกษา เรื่องสัมมนาของนศ.</t>
  </si>
  <si>
    <t>0.5 ชม./สป.</t>
  </si>
  <si>
    <t>การเป็นผู้สอนรายวิชาสัมมนา</t>
  </si>
  <si>
    <t>1.5 ชม./ชม.การสอน/สป.</t>
  </si>
  <si>
    <t>จำนวนโครงการ/เรื่อง</t>
  </si>
  <si>
    <t>การเป็นอาจารย์ที่ปรึกษาหลัก (Advicer)</t>
  </si>
  <si>
    <t>2 ชม./สป/โครงการ/หน่วยกิต</t>
  </si>
  <si>
    <t>การเป็นอาจารย์ที่ปรึกษาร่วม (Co-Advicer)</t>
  </si>
  <si>
    <t>1 ชม./สป/โครงการ/หน่วยกิต</t>
  </si>
  <si>
    <t>การเป็นกรรมการพิจารณาโครงร่างและสอบ</t>
  </si>
  <si>
    <t>1 ชม./โครงการ</t>
  </si>
  <si>
    <t>การเป็นผู้สอนรายวิชาปัญหาพิเศษ/โครงงาน</t>
  </si>
  <si>
    <t>1.5 ชม./ชม.การปฏิบัติงาน</t>
  </si>
  <si>
    <t>วิทยาลัยเทคโนโลยีอุตสาหกรรมและการจัดการ   มหาวิทยาลัยเทคโนโลยีราชมงคลศรีวิชัย</t>
  </si>
  <si>
    <t>งาน /กิจกรรม (ฝึกงาน,สหกิจ)</t>
  </si>
  <si>
    <t>แบบคำนวณ เฉพาะข้อ 1.1.ภาระงานสอน</t>
  </si>
  <si>
    <r>
      <t xml:space="preserve">         1. งานสอนบรรยาย ระดับปริญญาตรี </t>
    </r>
    <r>
      <rPr>
        <b/>
        <u val="single"/>
        <sz val="14"/>
        <rFont val="TH SarabunPSK"/>
        <family val="2"/>
      </rPr>
      <t>(ยกเว้นรายวิชาโครงงาน, ปัญหาพิเศษ, สัมมนา,ฝึกงาน)</t>
    </r>
  </si>
  <si>
    <t xml:space="preserve">         2. งานภาคปฏิบัติ ระดับปริญญาตรี   (ยกเว้นรายวิชาโครงงาน, ปัญหาพิเศษ, สัมมนา,ฝึกงาน)</t>
  </si>
  <si>
    <t xml:space="preserve">        3. การฝึกงาน/สอน, นิเทศงาน/สอน  สหกิจศึกษา ระดับปริญญาตรี</t>
  </si>
  <si>
    <t xml:space="preserve">         4. การสัมมนา นักศึกษา</t>
  </si>
  <si>
    <t xml:space="preserve">        5. การเป็นที่ปรึกษา โครงงาน ปัญหาพิเศษ หัวข้อเฉพาะทาง ศิลปนิพนธ์ ภาคนิพนธ์ ระดับปริญญาตรี</t>
  </si>
  <si>
    <t xml:space="preserve">รวม ภาระงาน 1 </t>
  </si>
  <si>
    <t xml:space="preserve">รวม ภาระงาน 2 </t>
  </si>
  <si>
    <t>รวม ภาระงาน 3</t>
  </si>
  <si>
    <t>รวม ภาระงาน 4</t>
  </si>
  <si>
    <t>รวม ภาระงาน 5</t>
  </si>
  <si>
    <t>สรุปภาระงานสอนทั้งหมด</t>
  </si>
  <si>
    <t>ชื่อ …………………………………………. หลักสูตรวิชา……………………………... สาขา ………………………...</t>
  </si>
  <si>
    <t>ภาคเรียนที่</t>
  </si>
  <si>
    <t>ปีการศึกษา</t>
  </si>
  <si>
    <t>ฤดูร้อน</t>
  </si>
  <si>
    <t>ชื่อ</t>
  </si>
  <si>
    <t>หลักสูตรวิชา</t>
  </si>
  <si>
    <t>สาขา</t>
  </si>
  <si>
    <t>ศึกษาทั่วไป</t>
  </si>
  <si>
    <t>วิศวกรรมโยธา</t>
  </si>
  <si>
    <t>วิศวกรรมไฟฟ้า</t>
  </si>
  <si>
    <t>บริหารธุรกิจ</t>
  </si>
  <si>
    <t>รอบการประเมินที่</t>
  </si>
  <si>
    <t xml:space="preserve"> 1/62      ตั้งแต่วันที่ 1 กันยายน 2561  - 28 กุมภาพันธ์ 2562</t>
  </si>
  <si>
    <t xml:space="preserve"> 2/62      ตั้งแต่วันที่ 1 มีนาคม 2562  - 31 สิงหาคม 2562</t>
  </si>
  <si>
    <t xml:space="preserve"> 1/63      ตั้งแต่วันที่ 1 กันยายน 2562  - 29 กุมภาพันธ์ 2563</t>
  </si>
  <si>
    <t xml:space="preserve"> 2/63      ตั้งแต่วันที่ 1 มีนาคม 2563  - 31 สิงหาคม 2563</t>
  </si>
  <si>
    <t xml:space="preserve"> 1/64      ตั้งแต่วันที่ 1 กันยายน 2563  - 28 กุมภาพันธ์ 2564</t>
  </si>
  <si>
    <t xml:space="preserve"> 2/64      ตั้งแต่วันที่ 1 มีนาคม 2564  - 31 สิงหาคม 2564</t>
  </si>
  <si>
    <t xml:space="preserve"> 1/65      ตั้งแต่วันที่ 1 กันยายน 2564  - 28 กุมภาพันธ์ 2565</t>
  </si>
  <si>
    <t xml:space="preserve"> 2/65      ตั้งแต่วันที่ 1 มีนาคม 2565  - 31 สิงหาคม 2565</t>
  </si>
  <si>
    <t xml:space="preserve"> 1/66      ตั้งแต่วันที่ 1 กันยายน 2565  - 29 กุมภาพันธ์ 2566</t>
  </si>
  <si>
    <t xml:space="preserve"> 2/66      ตั้งแต่วันที่ 1 มีนาคม 2566  - 31 สิงหาคม 2566</t>
  </si>
  <si>
    <t>นายกงกิจ  ยิ่งเจริญกิจขจร</t>
  </si>
  <si>
    <t>นางกมลนันท์  ชีวรัตนาโชติ</t>
  </si>
  <si>
    <t>นางสาวกฤตชญา เทพสุริวงค์</t>
  </si>
  <si>
    <t>นายเกริกวุฒิ  กันเที่ยง</t>
  </si>
  <si>
    <t>นางสาวจริญญา  ศรีมณี</t>
  </si>
  <si>
    <t>นางสาวจุฑามาศ  พรหมมา</t>
  </si>
  <si>
    <t>นายชัยวัฒน์  ใหญ่บก</t>
  </si>
  <si>
    <t>นางสาวชุลี  หมีรักษา</t>
  </si>
  <si>
    <t>นางสาวดวงกมล  กรรมแต่ง</t>
  </si>
  <si>
    <t>นางสาวดวงพร โสมสุข</t>
  </si>
  <si>
    <t>นายดุสิต ชูพันธ์</t>
  </si>
  <si>
    <t>นายทวิช  กล้าแท้</t>
  </si>
  <si>
    <t>นายทวีศักดิ์  ศรีภูงา</t>
  </si>
  <si>
    <t>นายทักษกร  พรบุญญานนท์</t>
  </si>
  <si>
    <t>นายนภดล  ศรภักดี</t>
  </si>
  <si>
    <t>นางสาวนาถนลิน  สีเขียว</t>
  </si>
  <si>
    <t>นางสาวน้ำฝน  จันทร์นวล</t>
  </si>
  <si>
    <t>นางนิตยา  ทัดเทียม</t>
  </si>
  <si>
    <t>นายประสาร จิตร์เพ็ชร</t>
  </si>
  <si>
    <t>นายปริญญา  สุนทรวงศ์</t>
  </si>
  <si>
    <t>นายปิยะพงศ์  สุวรรณโณ</t>
  </si>
  <si>
    <t>นางพิมพรรณ  จิตนุพงศ์</t>
  </si>
  <si>
    <t>นางสาวพิมพิศา  พรหมมา</t>
  </si>
  <si>
    <t>นายไพโรจน์  แสงอำไพ</t>
  </si>
  <si>
    <t>นางสาวภริศฑ์ชาก์  ชดช้อย</t>
  </si>
  <si>
    <t>นางสาวภิริญาภรณ์  เจริญโรจนปรีชา</t>
  </si>
  <si>
    <t>นางสาวมรกต  การดี</t>
  </si>
  <si>
    <t>นางสาวเมธาพร  มีเดช</t>
  </si>
  <si>
    <t>นายวชิร  ยั่งยืน</t>
  </si>
  <si>
    <t>นางวาจิศา  จันทรักษ์</t>
  </si>
  <si>
    <t>นายสันติ  การีสันต์</t>
  </si>
  <si>
    <t>นายสันติพงษ์ คงแก้ว</t>
  </si>
  <si>
    <t>นายสุพร  ฤทธิภักดี</t>
  </si>
  <si>
    <t>นางสุพัชชา  คงเมือง</t>
  </si>
  <si>
    <t>นางสาวเสาวคนธ์  ชูบัว</t>
  </si>
  <si>
    <t>นายอภิรัญธ์  จันทร์ทอง</t>
  </si>
  <si>
    <t>นางสาวอาภรณ์  แกล้วทนงค์</t>
  </si>
  <si>
    <t>นางอารีรัตน์  ชูพันธ์</t>
  </si>
  <si>
    <t>ผู้ช่วยศาสตราจารย์ขวัญหทัย  ใจเปี่ยม</t>
  </si>
  <si>
    <t>ผู้ช่วยศาสตราจารย์ชยณัฐ  บัวทองเกื้อ</t>
  </si>
  <si>
    <t>ผู้ช่วยศาสตราจารย์ชูเกียรติ  ชูสกุล</t>
  </si>
  <si>
    <t>ผู้ช่วยศาสตราจารย์นาตยา  ชูพันธ์</t>
  </si>
  <si>
    <t>ผู้ช่วยศาสตราจารย์มริสา  ไกรนรา</t>
  </si>
  <si>
    <t>ผู้ช่วยศาสตราจารย์อาคม  ลักษณะสกุล</t>
  </si>
  <si>
    <t>ผู้ช่วยศาสตราจารย์อาทิตย์  สุจเสน</t>
  </si>
  <si>
    <t>การโรงแรมและการท่องเที่ยว</t>
  </si>
  <si>
    <t>ระบบสารสนเทศทางธุรกิจ</t>
  </si>
  <si>
    <t>การบัญชี</t>
  </si>
  <si>
    <t>การจัดการ</t>
  </si>
  <si>
    <t>-</t>
  </si>
  <si>
    <t>นายดนวัต  สีพุธสุข</t>
  </si>
  <si>
    <t>วิศวกรรม</t>
  </si>
  <si>
    <t>ผู้ช่วยศาสตราจารย์จิตติมา  ชูพันธุ์</t>
  </si>
  <si>
    <t>ผู้ช่วยศาสตราจารย์ชลดา  กาญจนกุล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</si>
</sst>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_ ;\-0.00\ "/>
    <numFmt numFmtId="188" formatCode="#,##0.00_ ;\-#,##0.00\ 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color indexed="10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4"/>
      <name val="TH SarabunPSK"/>
      <family val="2"/>
    </font>
    <font>
      <i/>
      <sz val="14"/>
      <name val="TH SarabunPSK"/>
      <family val="2"/>
    </font>
    <font>
      <b/>
      <sz val="12"/>
      <color indexed="10"/>
      <name val="Tahoma"/>
      <family val="2"/>
    </font>
    <font>
      <b/>
      <u val="single"/>
      <sz val="14"/>
      <name val="TH SarabunPSK"/>
      <family val="2"/>
    </font>
    <font>
      <sz val="14"/>
      <color indexed="9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9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8"/>
      <name val="Tahoma"/>
      <family val="2"/>
    </font>
    <font>
      <b/>
      <sz val="18"/>
      <color indexed="30"/>
      <name val="TH SarabunPSK"/>
      <family val="2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</font>
    <font>
      <b/>
      <sz val="18"/>
      <color rgb="FF0070C0"/>
      <name val="TH SarabunPSK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>
      <alignment/>
      <protection/>
    </xf>
    <xf numFmtId="0" fontId="7" fillId="35" borderId="11" xfId="0" applyFont="1" applyFill="1" applyBorder="1" applyAlignment="1" applyProtection="1">
      <alignment horizontal="right"/>
      <protection/>
    </xf>
    <xf numFmtId="0" fontId="8" fillId="36" borderId="16" xfId="0" applyFont="1" applyFill="1" applyBorder="1" applyAlignment="1" applyProtection="1">
      <alignment/>
      <protection/>
    </xf>
    <xf numFmtId="2" fontId="7" fillId="36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11" fillId="35" borderId="0" xfId="0" applyFont="1" applyFill="1" applyBorder="1" applyAlignment="1" applyProtection="1">
      <alignment/>
      <protection/>
    </xf>
    <xf numFmtId="0" fontId="13" fillId="37" borderId="13" xfId="0" applyFont="1" applyFill="1" applyBorder="1" applyAlignment="1" applyProtection="1">
      <alignment horizontal="right"/>
      <protection/>
    </xf>
    <xf numFmtId="0" fontId="13" fillId="37" borderId="17" xfId="0" applyFont="1" applyFill="1" applyBorder="1" applyAlignment="1" applyProtection="1">
      <alignment horizontal="right"/>
      <protection/>
    </xf>
    <xf numFmtId="2" fontId="13" fillId="37" borderId="17" xfId="0" applyNumberFormat="1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 horizontal="right"/>
      <protection/>
    </xf>
    <xf numFmtId="2" fontId="2" fillId="36" borderId="1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13" fillId="37" borderId="20" xfId="0" applyFont="1" applyFill="1" applyBorder="1" applyAlignment="1" applyProtection="1">
      <alignment/>
      <protection/>
    </xf>
    <xf numFmtId="0" fontId="13" fillId="37" borderId="12" xfId="0" applyFont="1" applyFill="1" applyBorder="1" applyAlignment="1" applyProtection="1">
      <alignment horizontal="right"/>
      <protection/>
    </xf>
    <xf numFmtId="187" fontId="13" fillId="37" borderId="17" xfId="36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 horizontal="left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13" fillId="37" borderId="18" xfId="0" applyFont="1" applyFill="1" applyBorder="1" applyAlignment="1" applyProtection="1">
      <alignment/>
      <protection/>
    </xf>
    <xf numFmtId="0" fontId="11" fillId="37" borderId="19" xfId="0" applyFont="1" applyFill="1" applyBorder="1" applyAlignment="1" applyProtection="1">
      <alignment/>
      <protection/>
    </xf>
    <xf numFmtId="187" fontId="13" fillId="37" borderId="11" xfId="36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13" fillId="38" borderId="0" xfId="0" applyFont="1" applyFill="1" applyBorder="1" applyAlignment="1" applyProtection="1">
      <alignment/>
      <protection/>
    </xf>
    <xf numFmtId="0" fontId="11" fillId="38" borderId="0" xfId="0" applyFont="1" applyFill="1" applyBorder="1" applyAlignment="1" applyProtection="1">
      <alignment/>
      <protection/>
    </xf>
    <xf numFmtId="187" fontId="13" fillId="38" borderId="0" xfId="36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88" fontId="13" fillId="37" borderId="11" xfId="36" applyNumberFormat="1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7" fillId="38" borderId="0" xfId="0" applyFont="1" applyFill="1" applyAlignment="1" applyProtection="1">
      <alignment/>
      <protection/>
    </xf>
    <xf numFmtId="0" fontId="58" fillId="38" borderId="0" xfId="0" applyFont="1" applyFill="1" applyAlignment="1" applyProtection="1">
      <alignment horizontal="center"/>
      <protection/>
    </xf>
    <xf numFmtId="2" fontId="59" fillId="38" borderId="22" xfId="0" applyNumberFormat="1" applyFont="1" applyFill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38" borderId="13" xfId="0" applyFont="1" applyFill="1" applyBorder="1" applyAlignment="1" applyProtection="1">
      <alignment/>
      <protection/>
    </xf>
    <xf numFmtId="0" fontId="60" fillId="38" borderId="0" xfId="0" applyFont="1" applyFill="1" applyAlignment="1" applyProtection="1">
      <alignment horizontal="center"/>
      <protection/>
    </xf>
    <xf numFmtId="0" fontId="61" fillId="38" borderId="0" xfId="0" applyFont="1" applyFill="1" applyAlignment="1" applyProtection="1">
      <alignment/>
      <protection/>
    </xf>
    <xf numFmtId="0" fontId="58" fillId="6" borderId="0" xfId="0" applyFont="1" applyFill="1" applyAlignment="1" applyProtection="1">
      <alignment horizontal="center"/>
      <protection locked="0"/>
    </xf>
    <xf numFmtId="0" fontId="62" fillId="38" borderId="0" xfId="0" applyFont="1" applyFill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59" fillId="38" borderId="0" xfId="0" applyFont="1" applyFill="1" applyAlignment="1" applyProtection="1">
      <alignment horizontal="right"/>
      <protection/>
    </xf>
    <xf numFmtId="0" fontId="63" fillId="6" borderId="0" xfId="0" applyFont="1" applyFill="1" applyAlignment="1" applyProtection="1">
      <alignment horizontal="center" vertical="center" wrapText="1"/>
      <protection locked="0"/>
    </xf>
    <xf numFmtId="0" fontId="61" fillId="2" borderId="10" xfId="0" applyFont="1" applyFill="1" applyBorder="1" applyAlignment="1" applyProtection="1">
      <alignment/>
      <protection/>
    </xf>
    <xf numFmtId="49" fontId="61" fillId="2" borderId="10" xfId="0" applyNumberFormat="1" applyFont="1" applyFill="1" applyBorder="1" applyAlignment="1" applyProtection="1">
      <alignment/>
      <protection/>
    </xf>
    <xf numFmtId="0" fontId="16" fillId="2" borderId="10" xfId="0" applyFont="1" applyFill="1" applyBorder="1" applyAlignment="1" applyProtection="1">
      <alignment horizontal="center"/>
      <protection/>
    </xf>
    <xf numFmtId="0" fontId="57" fillId="2" borderId="1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58" fillId="39" borderId="10" xfId="0" applyFont="1" applyFill="1" applyBorder="1" applyAlignment="1" applyProtection="1">
      <alignment horizontal="center"/>
      <protection/>
    </xf>
    <xf numFmtId="49" fontId="58" fillId="39" borderId="10" xfId="0" applyNumberFormat="1" applyFont="1" applyFill="1" applyBorder="1" applyAlignment="1" applyProtection="1">
      <alignment horizontal="center"/>
      <protection/>
    </xf>
    <xf numFmtId="49" fontId="61" fillId="2" borderId="10" xfId="0" applyNumberFormat="1" applyFont="1" applyFill="1" applyBorder="1" applyAlignment="1" applyProtection="1">
      <alignment horizontal="center"/>
      <protection/>
    </xf>
    <xf numFmtId="0" fontId="16" fillId="38" borderId="0" xfId="0" applyFont="1" applyFill="1" applyAlignment="1" applyProtection="1">
      <alignment horizontal="right" vertical="center" wrapText="1"/>
      <protection/>
    </xf>
    <xf numFmtId="0" fontId="16" fillId="38" borderId="0" xfId="0" applyFont="1" applyFill="1" applyAlignment="1" applyProtection="1">
      <alignment vertical="center" wrapText="1"/>
      <protection/>
    </xf>
    <xf numFmtId="0" fontId="63" fillId="6" borderId="0" xfId="0" applyFont="1" applyFill="1" applyAlignment="1" applyProtection="1">
      <alignment horizontal="center" vertical="center" wrapText="1"/>
      <protection locked="0"/>
    </xf>
    <xf numFmtId="0" fontId="16" fillId="38" borderId="0" xfId="0" applyFont="1" applyFill="1" applyAlignment="1" applyProtection="1">
      <alignment horizontal="right" vertical="center" wrapText="1"/>
      <protection locked="0"/>
    </xf>
    <xf numFmtId="0" fontId="63" fillId="6" borderId="0" xfId="0" applyFont="1" applyFill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vertical="center" wrapText="1"/>
      <protection locked="0"/>
    </xf>
    <xf numFmtId="49" fontId="6" fillId="33" borderId="17" xfId="0" applyNumberFormat="1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 quotePrefix="1">
      <alignment horizontal="center" vertical="center"/>
      <protection locked="0"/>
    </xf>
    <xf numFmtId="0" fontId="6" fillId="33" borderId="23" xfId="0" applyFont="1" applyFill="1" applyBorder="1" applyAlignment="1" applyProtection="1" quotePrefix="1">
      <alignment horizontal="center" vertical="center"/>
      <protection locked="0"/>
    </xf>
    <xf numFmtId="0" fontId="6" fillId="33" borderId="17" xfId="0" applyFont="1" applyFill="1" applyBorder="1" applyAlignment="1" applyProtection="1" quotePrefix="1">
      <alignment horizontal="center" vertical="center"/>
      <protection locked="0"/>
    </xf>
    <xf numFmtId="49" fontId="6" fillId="33" borderId="15" xfId="0" applyNumberFormat="1" applyFont="1" applyFill="1" applyBorder="1" applyAlignment="1" applyProtection="1" quotePrefix="1">
      <alignment horizontal="center" vertical="center"/>
      <protection locked="0"/>
    </xf>
    <xf numFmtId="49" fontId="6" fillId="33" borderId="23" xfId="0" applyNumberFormat="1" applyFont="1" applyFill="1" applyBorder="1" applyAlignment="1" applyProtection="1" quotePrefix="1">
      <alignment horizontal="center" vertical="center"/>
      <protection locked="0"/>
    </xf>
    <xf numFmtId="49" fontId="6" fillId="33" borderId="17" xfId="0" applyNumberFormat="1" applyFont="1" applyFill="1" applyBorder="1" applyAlignment="1" applyProtection="1" quotePrefix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/>
      <protection/>
    </xf>
    <xf numFmtId="0" fontId="3" fillId="35" borderId="19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 quotePrefix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49" fontId="3" fillId="33" borderId="15" xfId="0" applyNumberFormat="1" applyFont="1" applyFill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 applyProtection="1">
      <alignment vertical="center" wrapText="1"/>
      <protection locked="0"/>
    </xf>
    <xf numFmtId="49" fontId="6" fillId="33" borderId="15" xfId="0" applyNumberFormat="1" applyFont="1" applyFill="1" applyBorder="1" applyAlignment="1" applyProtection="1" quotePrefix="1">
      <alignment vertical="center" wrapText="1"/>
      <protection locked="0"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left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6" borderId="18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left"/>
      <protection/>
    </xf>
    <xf numFmtId="49" fontId="3" fillId="33" borderId="15" xfId="0" applyNumberFormat="1" applyFont="1" applyFill="1" applyBorder="1" applyAlignment="1" applyProtection="1" quotePrefix="1">
      <alignment vertical="center" wrapText="1"/>
      <protection locked="0"/>
    </xf>
    <xf numFmtId="0" fontId="58" fillId="38" borderId="0" xfId="0" applyFont="1" applyFill="1" applyAlignment="1" applyProtection="1">
      <alignment horizontal="center"/>
      <protection/>
    </xf>
    <xf numFmtId="0" fontId="16" fillId="38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3"/>
  <sheetViews>
    <sheetView tabSelected="1" zoomScalePageLayoutView="0" workbookViewId="0" topLeftCell="N1">
      <selection activeCell="R11" sqref="R11"/>
    </sheetView>
  </sheetViews>
  <sheetFormatPr defaultColWidth="9.140625" defaultRowHeight="15"/>
  <cols>
    <col min="1" max="1" width="12.421875" style="7" customWidth="1"/>
    <col min="2" max="2" width="18.00390625" style="7" customWidth="1"/>
    <col min="3" max="3" width="19.28125" style="7" customWidth="1"/>
    <col min="4" max="4" width="22.421875" style="7" customWidth="1"/>
    <col min="5" max="5" width="23.7109375" style="7" customWidth="1"/>
    <col min="6" max="7" width="9.00390625" style="7" customWidth="1"/>
    <col min="8" max="8" width="10.7109375" style="7" customWidth="1"/>
    <col min="9" max="15" width="9.00390625" style="75" customWidth="1"/>
    <col min="16" max="17" width="9.00390625" style="8" customWidth="1"/>
    <col min="18" max="18" width="51.7109375" style="8" bestFit="1" customWidth="1"/>
    <col min="19" max="19" width="32.8515625" style="8" customWidth="1"/>
    <col min="20" max="20" width="26.8515625" style="7" customWidth="1"/>
    <col min="21" max="21" width="13.28125" style="7" bestFit="1" customWidth="1"/>
    <col min="22" max="16384" width="9.00390625" style="7" customWidth="1"/>
  </cols>
  <sheetData>
    <row r="1" spans="1:8" ht="27.75">
      <c r="A1" s="153" t="s">
        <v>46</v>
      </c>
      <c r="B1" s="153"/>
      <c r="C1" s="153"/>
      <c r="D1" s="153"/>
      <c r="E1" s="153"/>
      <c r="F1" s="153"/>
      <c r="G1" s="153"/>
      <c r="H1" s="153"/>
    </row>
    <row r="2" spans="1:8" ht="27.75">
      <c r="A2" s="154" t="s">
        <v>48</v>
      </c>
      <c r="B2" s="154"/>
      <c r="C2" s="154"/>
      <c r="D2" s="154"/>
      <c r="E2" s="154"/>
      <c r="F2" s="154"/>
      <c r="G2" s="154"/>
      <c r="H2" s="154"/>
    </row>
    <row r="3" spans="1:8" ht="23.25" customHeight="1">
      <c r="A3" s="100" t="s">
        <v>71</v>
      </c>
      <c r="B3" s="100"/>
      <c r="C3" s="101"/>
      <c r="D3" s="101"/>
      <c r="E3" s="101"/>
      <c r="F3" s="101"/>
      <c r="G3" s="101"/>
      <c r="H3" s="101"/>
    </row>
    <row r="4" spans="1:8" ht="23.25" customHeight="1">
      <c r="A4" s="97" t="s">
        <v>60</v>
      </c>
      <c r="B4" s="99"/>
      <c r="C4" s="99"/>
      <c r="D4" s="97" t="s">
        <v>65</v>
      </c>
      <c r="E4" s="88"/>
      <c r="F4" s="98" t="s">
        <v>66</v>
      </c>
      <c r="G4" s="99"/>
      <c r="H4" s="99"/>
    </row>
    <row r="5" spans="1:21" s="86" customFormat="1" ht="27.75">
      <c r="A5" s="83"/>
      <c r="B5" s="77" t="s">
        <v>61</v>
      </c>
      <c r="C5" s="84"/>
      <c r="D5" s="77" t="s">
        <v>62</v>
      </c>
      <c r="E5" s="84"/>
      <c r="F5" s="83"/>
      <c r="G5" s="83"/>
      <c r="H5" s="83"/>
      <c r="I5" s="85"/>
      <c r="J5" s="85"/>
      <c r="K5" s="85"/>
      <c r="L5" s="85"/>
      <c r="M5" s="85"/>
      <c r="N5" s="85"/>
      <c r="O5" s="85"/>
      <c r="P5" s="94"/>
      <c r="Q5" s="94"/>
      <c r="R5" s="94"/>
      <c r="S5" s="94" t="s">
        <v>64</v>
      </c>
      <c r="T5" s="94" t="s">
        <v>65</v>
      </c>
      <c r="U5" s="95" t="s">
        <v>66</v>
      </c>
    </row>
    <row r="6" spans="1:21" ht="27.75">
      <c r="A6" s="9" t="s">
        <v>49</v>
      </c>
      <c r="B6" s="9"/>
      <c r="C6" s="9"/>
      <c r="D6" s="9"/>
      <c r="E6" s="81"/>
      <c r="F6" s="81"/>
      <c r="G6" s="81"/>
      <c r="H6" s="81"/>
      <c r="P6" s="89">
        <v>1</v>
      </c>
      <c r="Q6" s="89">
        <v>2561</v>
      </c>
      <c r="R6" s="89" t="s">
        <v>72</v>
      </c>
      <c r="S6" s="89" t="s">
        <v>83</v>
      </c>
      <c r="T6" s="90" t="s">
        <v>68</v>
      </c>
      <c r="U6" s="90" t="s">
        <v>67</v>
      </c>
    </row>
    <row r="7" spans="1:21" ht="27.75">
      <c r="A7" s="123" t="s">
        <v>0</v>
      </c>
      <c r="B7" s="123" t="s">
        <v>1</v>
      </c>
      <c r="C7" s="123" t="s">
        <v>2</v>
      </c>
      <c r="D7" s="123" t="s">
        <v>3</v>
      </c>
      <c r="E7" s="123" t="s">
        <v>4</v>
      </c>
      <c r="F7" s="10" t="s">
        <v>5</v>
      </c>
      <c r="G7" s="11" t="s">
        <v>6</v>
      </c>
      <c r="H7" s="12" t="s">
        <v>7</v>
      </c>
      <c r="P7" s="89">
        <v>2</v>
      </c>
      <c r="Q7" s="89">
        <v>2562</v>
      </c>
      <c r="R7" s="89" t="s">
        <v>73</v>
      </c>
      <c r="S7" s="89" t="s">
        <v>119</v>
      </c>
      <c r="T7" s="90" t="s">
        <v>69</v>
      </c>
      <c r="U7" s="90" t="s">
        <v>133</v>
      </c>
    </row>
    <row r="8" spans="1:21" ht="27.75">
      <c r="A8" s="124"/>
      <c r="B8" s="124"/>
      <c r="C8" s="124"/>
      <c r="D8" s="124"/>
      <c r="E8" s="124"/>
      <c r="F8" s="13" t="s">
        <v>8</v>
      </c>
      <c r="G8" s="14" t="s">
        <v>9</v>
      </c>
      <c r="H8" s="15" t="s">
        <v>10</v>
      </c>
      <c r="P8" s="91" t="s">
        <v>63</v>
      </c>
      <c r="Q8" s="89">
        <v>2563</v>
      </c>
      <c r="R8" s="89" t="s">
        <v>74</v>
      </c>
      <c r="S8" s="89" t="s">
        <v>99</v>
      </c>
      <c r="T8" s="89" t="s">
        <v>127</v>
      </c>
      <c r="U8" s="90" t="s">
        <v>133</v>
      </c>
    </row>
    <row r="9" spans="1:21" ht="21" customHeight="1">
      <c r="A9" s="135">
        <v>1</v>
      </c>
      <c r="B9" s="108"/>
      <c r="C9" s="102"/>
      <c r="D9" s="16" t="s">
        <v>11</v>
      </c>
      <c r="E9" s="16" t="s">
        <v>12</v>
      </c>
      <c r="F9" s="3"/>
      <c r="G9" s="1"/>
      <c r="H9" s="17">
        <f>0.61*G9</f>
        <v>0</v>
      </c>
      <c r="P9" s="89"/>
      <c r="Q9" s="89">
        <v>2564</v>
      </c>
      <c r="R9" s="89" t="s">
        <v>75</v>
      </c>
      <c r="S9" s="89" t="s">
        <v>103</v>
      </c>
      <c r="T9" s="89" t="s">
        <v>128</v>
      </c>
      <c r="U9" s="90" t="s">
        <v>70</v>
      </c>
    </row>
    <row r="10" spans="1:21" ht="21" customHeight="1">
      <c r="A10" s="136"/>
      <c r="B10" s="109"/>
      <c r="C10" s="103"/>
      <c r="D10" s="16" t="s">
        <v>13</v>
      </c>
      <c r="E10" s="16" t="s">
        <v>14</v>
      </c>
      <c r="F10" s="18"/>
      <c r="G10" s="18"/>
      <c r="H10" s="17">
        <f>1*G9</f>
        <v>0</v>
      </c>
      <c r="P10" s="89"/>
      <c r="Q10" s="89">
        <v>2565</v>
      </c>
      <c r="R10" s="89" t="s">
        <v>76</v>
      </c>
      <c r="S10" s="89" t="s">
        <v>111</v>
      </c>
      <c r="T10" s="89" t="s">
        <v>129</v>
      </c>
      <c r="U10" s="90"/>
    </row>
    <row r="11" spans="1:21" ht="21" customHeight="1">
      <c r="A11" s="136"/>
      <c r="B11" s="109"/>
      <c r="C11" s="103"/>
      <c r="D11" s="19" t="s">
        <v>15</v>
      </c>
      <c r="E11" s="19" t="s">
        <v>16</v>
      </c>
      <c r="F11" s="20"/>
      <c r="G11" s="18"/>
      <c r="H11" s="17">
        <f>0.013*G9*F9</f>
        <v>0</v>
      </c>
      <c r="P11" s="89"/>
      <c r="Q11" s="89">
        <v>2566</v>
      </c>
      <c r="R11" s="89" t="s">
        <v>77</v>
      </c>
      <c r="S11" s="89" t="s">
        <v>115</v>
      </c>
      <c r="T11" s="89" t="s">
        <v>130</v>
      </c>
      <c r="U11" s="90"/>
    </row>
    <row r="12" spans="1:21" ht="21" customHeight="1">
      <c r="A12" s="137"/>
      <c r="B12" s="110"/>
      <c r="C12" s="104"/>
      <c r="D12" s="16" t="s">
        <v>17</v>
      </c>
      <c r="E12" s="2"/>
      <c r="F12" s="21"/>
      <c r="G12" s="18"/>
      <c r="H12" s="17"/>
      <c r="P12" s="89"/>
      <c r="Q12" s="89">
        <v>2567</v>
      </c>
      <c r="R12" s="89" t="s">
        <v>78</v>
      </c>
      <c r="S12" s="89" t="s">
        <v>86</v>
      </c>
      <c r="T12" s="96" t="s">
        <v>131</v>
      </c>
      <c r="U12" s="90"/>
    </row>
    <row r="13" spans="1:21" ht="21" customHeight="1">
      <c r="A13" s="22"/>
      <c r="B13" s="23"/>
      <c r="C13" s="23"/>
      <c r="D13" s="23"/>
      <c r="E13" s="24" t="s">
        <v>18</v>
      </c>
      <c r="F13" s="25">
        <f>SUM(F9)</f>
        <v>0</v>
      </c>
      <c r="G13" s="25">
        <f>SUM(G9)</f>
        <v>0</v>
      </c>
      <c r="H13" s="26">
        <f>IF(E12&lt;&gt;0,+(H9+H10+H11)/(100/E12),0)</f>
        <v>0</v>
      </c>
      <c r="P13" s="89"/>
      <c r="Q13" s="89">
        <v>2568</v>
      </c>
      <c r="R13" s="89" t="s">
        <v>79</v>
      </c>
      <c r="S13" s="89" t="s">
        <v>118</v>
      </c>
      <c r="T13" s="89"/>
      <c r="U13" s="90"/>
    </row>
    <row r="14" spans="1:21" ht="21" customHeight="1">
      <c r="A14" s="111">
        <v>2</v>
      </c>
      <c r="B14" s="108"/>
      <c r="C14" s="102"/>
      <c r="D14" s="27" t="s">
        <v>11</v>
      </c>
      <c r="E14" s="27" t="s">
        <v>12</v>
      </c>
      <c r="F14" s="3"/>
      <c r="G14" s="1"/>
      <c r="H14" s="28">
        <f>0.61*G14</f>
        <v>0</v>
      </c>
      <c r="P14" s="89"/>
      <c r="Q14" s="89">
        <v>2569</v>
      </c>
      <c r="R14" s="89" t="s">
        <v>80</v>
      </c>
      <c r="S14" s="89" t="s">
        <v>87</v>
      </c>
      <c r="T14" s="89"/>
      <c r="U14" s="90"/>
    </row>
    <row r="15" spans="1:21" ht="21" customHeight="1">
      <c r="A15" s="112"/>
      <c r="B15" s="109"/>
      <c r="C15" s="103"/>
      <c r="D15" s="27" t="s">
        <v>13</v>
      </c>
      <c r="E15" s="27" t="s">
        <v>14</v>
      </c>
      <c r="F15" s="29"/>
      <c r="G15" s="29"/>
      <c r="H15" s="28">
        <f>1*G14</f>
        <v>0</v>
      </c>
      <c r="P15" s="89"/>
      <c r="Q15" s="89">
        <v>2570</v>
      </c>
      <c r="R15" s="89" t="s">
        <v>81</v>
      </c>
      <c r="S15" s="89" t="s">
        <v>84</v>
      </c>
      <c r="T15" s="89"/>
      <c r="U15" s="89"/>
    </row>
    <row r="16" spans="1:21" ht="21" customHeight="1">
      <c r="A16" s="112"/>
      <c r="B16" s="109"/>
      <c r="C16" s="103"/>
      <c r="D16" s="30" t="s">
        <v>15</v>
      </c>
      <c r="E16" s="30" t="s">
        <v>16</v>
      </c>
      <c r="F16" s="31"/>
      <c r="G16" s="29"/>
      <c r="H16" s="28">
        <f>0.013*G14*F14</f>
        <v>0</v>
      </c>
      <c r="P16" s="89"/>
      <c r="Q16" s="89">
        <v>2571</v>
      </c>
      <c r="R16" s="89"/>
      <c r="S16" s="89" t="s">
        <v>89</v>
      </c>
      <c r="T16" s="89"/>
      <c r="U16" s="89"/>
    </row>
    <row r="17" spans="1:21" ht="21" customHeight="1">
      <c r="A17" s="113"/>
      <c r="B17" s="110"/>
      <c r="C17" s="104"/>
      <c r="D17" s="27" t="s">
        <v>17</v>
      </c>
      <c r="E17" s="2"/>
      <c r="F17" s="32"/>
      <c r="G17" s="29"/>
      <c r="H17" s="28"/>
      <c r="P17" s="89"/>
      <c r="Q17" s="89"/>
      <c r="R17" s="89"/>
      <c r="S17" s="89" t="s">
        <v>90</v>
      </c>
      <c r="T17" s="89"/>
      <c r="U17" s="89"/>
    </row>
    <row r="18" spans="1:21" ht="21" customHeight="1">
      <c r="A18" s="22"/>
      <c r="B18" s="23"/>
      <c r="C18" s="23"/>
      <c r="D18" s="23"/>
      <c r="E18" s="24" t="s">
        <v>18</v>
      </c>
      <c r="F18" s="25">
        <f>SUM(F14)</f>
        <v>0</v>
      </c>
      <c r="G18" s="25">
        <f>SUM(G14)</f>
        <v>0</v>
      </c>
      <c r="H18" s="26">
        <f>IF(E17&lt;&gt;0,+(H14+H15+H16)/(100/E17),0)</f>
        <v>0</v>
      </c>
      <c r="P18" s="89"/>
      <c r="Q18" s="89"/>
      <c r="R18" s="89"/>
      <c r="S18" s="89" t="s">
        <v>91</v>
      </c>
      <c r="T18" s="89"/>
      <c r="U18" s="89"/>
    </row>
    <row r="19" spans="1:21" ht="21" customHeight="1">
      <c r="A19" s="135">
        <v>3</v>
      </c>
      <c r="B19" s="108"/>
      <c r="C19" s="102"/>
      <c r="D19" s="16" t="s">
        <v>11</v>
      </c>
      <c r="E19" s="16" t="s">
        <v>12</v>
      </c>
      <c r="F19" s="3"/>
      <c r="G19" s="1"/>
      <c r="H19" s="17">
        <f>0.61*G19</f>
        <v>0</v>
      </c>
      <c r="P19" s="89"/>
      <c r="Q19" s="89"/>
      <c r="R19" s="89"/>
      <c r="S19" s="89" t="s">
        <v>97</v>
      </c>
      <c r="T19" s="89"/>
      <c r="U19" s="89"/>
    </row>
    <row r="20" spans="1:21" ht="21" customHeight="1">
      <c r="A20" s="136"/>
      <c r="B20" s="109"/>
      <c r="C20" s="103"/>
      <c r="D20" s="16" t="s">
        <v>13</v>
      </c>
      <c r="E20" s="16" t="s">
        <v>14</v>
      </c>
      <c r="F20" s="18"/>
      <c r="G20" s="18"/>
      <c r="H20" s="17">
        <f>1*G19</f>
        <v>0</v>
      </c>
      <c r="P20" s="92"/>
      <c r="Q20" s="92"/>
      <c r="R20" s="89"/>
      <c r="S20" s="89" t="s">
        <v>98</v>
      </c>
      <c r="T20" s="93"/>
      <c r="U20" s="93"/>
    </row>
    <row r="21" spans="1:21" ht="21" customHeight="1">
      <c r="A21" s="136"/>
      <c r="B21" s="109"/>
      <c r="C21" s="103"/>
      <c r="D21" s="19" t="s">
        <v>15</v>
      </c>
      <c r="E21" s="19" t="s">
        <v>16</v>
      </c>
      <c r="F21" s="20"/>
      <c r="G21" s="18"/>
      <c r="H21" s="17">
        <f>0.013*G19*F19</f>
        <v>0</v>
      </c>
      <c r="P21" s="92"/>
      <c r="Q21" s="92"/>
      <c r="R21" s="89"/>
      <c r="S21" s="89" t="s">
        <v>104</v>
      </c>
      <c r="T21" s="93"/>
      <c r="U21" s="93"/>
    </row>
    <row r="22" spans="1:21" ht="21" customHeight="1">
      <c r="A22" s="137"/>
      <c r="B22" s="110"/>
      <c r="C22" s="104"/>
      <c r="D22" s="16" t="s">
        <v>17</v>
      </c>
      <c r="E22" s="2"/>
      <c r="F22" s="21"/>
      <c r="G22" s="18"/>
      <c r="H22" s="17"/>
      <c r="P22" s="92"/>
      <c r="Q22" s="92"/>
      <c r="R22" s="89"/>
      <c r="S22" s="89" t="s">
        <v>106</v>
      </c>
      <c r="T22" s="93"/>
      <c r="U22" s="93"/>
    </row>
    <row r="23" spans="1:21" ht="21" customHeight="1">
      <c r="A23" s="22"/>
      <c r="B23" s="23"/>
      <c r="C23" s="23"/>
      <c r="D23" s="23"/>
      <c r="E23" s="24" t="s">
        <v>18</v>
      </c>
      <c r="F23" s="25">
        <f>SUM(F19)</f>
        <v>0</v>
      </c>
      <c r="G23" s="25">
        <f>SUM(G19)</f>
        <v>0</v>
      </c>
      <c r="H23" s="26">
        <f>IF(E22&lt;&gt;0,+(H19+H20+H21)/(100/E22),0)</f>
        <v>0</v>
      </c>
      <c r="P23" s="92"/>
      <c r="Q23" s="92"/>
      <c r="R23" s="89"/>
      <c r="S23" s="89" t="s">
        <v>107</v>
      </c>
      <c r="T23" s="93"/>
      <c r="U23" s="93"/>
    </row>
    <row r="24" spans="1:21" ht="21" customHeight="1">
      <c r="A24" s="111">
        <v>4</v>
      </c>
      <c r="B24" s="105"/>
      <c r="C24" s="102"/>
      <c r="D24" s="27" t="s">
        <v>11</v>
      </c>
      <c r="E24" s="27" t="s">
        <v>12</v>
      </c>
      <c r="F24" s="3"/>
      <c r="G24" s="1"/>
      <c r="H24" s="28">
        <f>0.61*G24</f>
        <v>0</v>
      </c>
      <c r="P24" s="92"/>
      <c r="Q24" s="92"/>
      <c r="R24" s="89"/>
      <c r="S24" s="89" t="s">
        <v>108</v>
      </c>
      <c r="T24" s="93"/>
      <c r="U24" s="93"/>
    </row>
    <row r="25" spans="1:21" ht="21" customHeight="1">
      <c r="A25" s="112"/>
      <c r="B25" s="106"/>
      <c r="C25" s="103"/>
      <c r="D25" s="27" t="s">
        <v>13</v>
      </c>
      <c r="E25" s="27" t="s">
        <v>14</v>
      </c>
      <c r="F25" s="29"/>
      <c r="G25" s="29"/>
      <c r="H25" s="28">
        <f>1*G24</f>
        <v>0</v>
      </c>
      <c r="P25" s="92"/>
      <c r="Q25" s="92"/>
      <c r="R25" s="89"/>
      <c r="S25" s="89" t="s">
        <v>109</v>
      </c>
      <c r="T25" s="93"/>
      <c r="U25" s="93"/>
    </row>
    <row r="26" spans="1:21" ht="21" customHeight="1">
      <c r="A26" s="112"/>
      <c r="B26" s="106"/>
      <c r="C26" s="103"/>
      <c r="D26" s="30" t="s">
        <v>15</v>
      </c>
      <c r="E26" s="30" t="s">
        <v>16</v>
      </c>
      <c r="F26" s="31"/>
      <c r="G26" s="29"/>
      <c r="H26" s="28">
        <f>0.013*G24*F24</f>
        <v>0</v>
      </c>
      <c r="P26" s="92"/>
      <c r="Q26" s="92"/>
      <c r="R26" s="89"/>
      <c r="S26" s="89" t="s">
        <v>116</v>
      </c>
      <c r="T26" s="93"/>
      <c r="U26" s="93"/>
    </row>
    <row r="27" spans="1:21" ht="21" customHeight="1">
      <c r="A27" s="113"/>
      <c r="B27" s="107"/>
      <c r="C27" s="104"/>
      <c r="D27" s="27" t="s">
        <v>17</v>
      </c>
      <c r="E27" s="2"/>
      <c r="F27" s="32"/>
      <c r="G27" s="29"/>
      <c r="H27" s="28"/>
      <c r="P27" s="92"/>
      <c r="Q27" s="92"/>
      <c r="R27" s="89"/>
      <c r="S27" s="89" t="s">
        <v>114</v>
      </c>
      <c r="T27" s="93"/>
      <c r="U27" s="93"/>
    </row>
    <row r="28" spans="1:21" ht="21" customHeight="1">
      <c r="A28" s="22"/>
      <c r="B28" s="23"/>
      <c r="C28" s="23"/>
      <c r="D28" s="23"/>
      <c r="E28" s="24" t="s">
        <v>18</v>
      </c>
      <c r="F28" s="25">
        <f>SUM(F24)</f>
        <v>0</v>
      </c>
      <c r="G28" s="25">
        <f>SUM(G24)</f>
        <v>0</v>
      </c>
      <c r="H28" s="26">
        <f>IF(E27&lt;&gt;0,+(H24+H25+H26)/(100/E27),0)</f>
        <v>0</v>
      </c>
      <c r="P28" s="92"/>
      <c r="Q28" s="92"/>
      <c r="R28" s="89"/>
      <c r="S28" s="89" t="s">
        <v>113</v>
      </c>
      <c r="T28" s="93"/>
      <c r="U28" s="93"/>
    </row>
    <row r="29" spans="1:21" ht="21" customHeight="1">
      <c r="A29" s="111">
        <v>5</v>
      </c>
      <c r="B29" s="105"/>
      <c r="C29" s="102"/>
      <c r="D29" s="27" t="s">
        <v>11</v>
      </c>
      <c r="E29" s="27" t="s">
        <v>12</v>
      </c>
      <c r="F29" s="3"/>
      <c r="G29" s="1"/>
      <c r="H29" s="28">
        <f>0.61*G29</f>
        <v>0</v>
      </c>
      <c r="P29" s="92"/>
      <c r="Q29" s="92"/>
      <c r="R29" s="89"/>
      <c r="S29" s="89" t="s">
        <v>112</v>
      </c>
      <c r="T29" s="93"/>
      <c r="U29" s="93"/>
    </row>
    <row r="30" spans="1:21" ht="21" customHeight="1">
      <c r="A30" s="112"/>
      <c r="B30" s="106"/>
      <c r="C30" s="103"/>
      <c r="D30" s="27" t="s">
        <v>13</v>
      </c>
      <c r="E30" s="27" t="s">
        <v>14</v>
      </c>
      <c r="F30" s="29"/>
      <c r="G30" s="29"/>
      <c r="H30" s="28">
        <f>1*G29</f>
        <v>0</v>
      </c>
      <c r="P30" s="92"/>
      <c r="Q30" s="92"/>
      <c r="R30" s="89"/>
      <c r="S30" s="89" t="s">
        <v>117</v>
      </c>
      <c r="T30" s="93"/>
      <c r="U30" s="93"/>
    </row>
    <row r="31" spans="1:21" ht="21" customHeight="1">
      <c r="A31" s="112"/>
      <c r="B31" s="106"/>
      <c r="C31" s="103"/>
      <c r="D31" s="30" t="s">
        <v>15</v>
      </c>
      <c r="E31" s="30" t="s">
        <v>16</v>
      </c>
      <c r="F31" s="31"/>
      <c r="G31" s="29"/>
      <c r="H31" s="28">
        <f>0.013*G29*F29</f>
        <v>0</v>
      </c>
      <c r="P31" s="92"/>
      <c r="Q31" s="92"/>
      <c r="R31" s="89"/>
      <c r="S31" s="89" t="s">
        <v>82</v>
      </c>
      <c r="T31" s="93"/>
      <c r="U31" s="93"/>
    </row>
    <row r="32" spans="1:21" ht="21" customHeight="1">
      <c r="A32" s="113"/>
      <c r="B32" s="107"/>
      <c r="C32" s="104"/>
      <c r="D32" s="27" t="s">
        <v>17</v>
      </c>
      <c r="E32" s="2"/>
      <c r="F32" s="32"/>
      <c r="G32" s="29"/>
      <c r="H32" s="28"/>
      <c r="P32" s="92"/>
      <c r="Q32" s="92"/>
      <c r="R32" s="89"/>
      <c r="S32" s="89" t="s">
        <v>85</v>
      </c>
      <c r="T32" s="93"/>
      <c r="U32" s="93"/>
    </row>
    <row r="33" spans="1:21" ht="21" customHeight="1">
      <c r="A33" s="22"/>
      <c r="B33" s="23"/>
      <c r="C33" s="23"/>
      <c r="D33" s="23"/>
      <c r="E33" s="24" t="s">
        <v>18</v>
      </c>
      <c r="F33" s="25">
        <f>SUM(F29)</f>
        <v>0</v>
      </c>
      <c r="G33" s="25">
        <f>SUM(G29)</f>
        <v>0</v>
      </c>
      <c r="H33" s="26">
        <f>IF(E32&lt;&gt;0,+(H29+H30+H31)/(100/E32),0)</f>
        <v>0</v>
      </c>
      <c r="P33" s="92"/>
      <c r="Q33" s="92"/>
      <c r="R33" s="89"/>
      <c r="S33" s="89" t="s">
        <v>88</v>
      </c>
      <c r="T33" s="93"/>
      <c r="U33" s="93"/>
    </row>
    <row r="34" spans="1:21" ht="21" customHeight="1">
      <c r="A34" s="111">
        <v>6</v>
      </c>
      <c r="B34" s="105"/>
      <c r="C34" s="122"/>
      <c r="D34" s="27" t="s">
        <v>11</v>
      </c>
      <c r="E34" s="27" t="s">
        <v>12</v>
      </c>
      <c r="F34" s="3"/>
      <c r="G34" s="1"/>
      <c r="H34" s="28">
        <f>0.61*G34</f>
        <v>0</v>
      </c>
      <c r="P34" s="92"/>
      <c r="Q34" s="92"/>
      <c r="R34" s="89"/>
      <c r="S34" s="89" t="s">
        <v>132</v>
      </c>
      <c r="T34" s="93"/>
      <c r="U34" s="93"/>
    </row>
    <row r="35" spans="1:21" ht="21" customHeight="1">
      <c r="A35" s="112"/>
      <c r="B35" s="106"/>
      <c r="C35" s="103"/>
      <c r="D35" s="27" t="s">
        <v>13</v>
      </c>
      <c r="E35" s="27" t="s">
        <v>14</v>
      </c>
      <c r="F35" s="29"/>
      <c r="G35" s="29"/>
      <c r="H35" s="28">
        <f>1*G34</f>
        <v>0</v>
      </c>
      <c r="P35" s="92"/>
      <c r="Q35" s="92"/>
      <c r="R35" s="89"/>
      <c r="S35" s="89" t="s">
        <v>92</v>
      </c>
      <c r="T35" s="93"/>
      <c r="U35" s="93"/>
    </row>
    <row r="36" spans="1:21" ht="21" customHeight="1">
      <c r="A36" s="112"/>
      <c r="B36" s="106"/>
      <c r="C36" s="103"/>
      <c r="D36" s="30" t="s">
        <v>15</v>
      </c>
      <c r="E36" s="30" t="s">
        <v>16</v>
      </c>
      <c r="F36" s="31"/>
      <c r="G36" s="29"/>
      <c r="H36" s="28">
        <f>0.013*G34*F34</f>
        <v>0</v>
      </c>
      <c r="P36" s="92"/>
      <c r="Q36" s="92"/>
      <c r="R36" s="89"/>
      <c r="S36" s="89" t="s">
        <v>93</v>
      </c>
      <c r="T36" s="93"/>
      <c r="U36" s="93"/>
    </row>
    <row r="37" spans="1:21" ht="21" customHeight="1">
      <c r="A37" s="113"/>
      <c r="B37" s="107"/>
      <c r="C37" s="104"/>
      <c r="D37" s="27" t="s">
        <v>17</v>
      </c>
      <c r="E37" s="2"/>
      <c r="F37" s="32"/>
      <c r="G37" s="29"/>
      <c r="H37" s="28"/>
      <c r="P37" s="92"/>
      <c r="Q37" s="92"/>
      <c r="R37" s="89"/>
      <c r="S37" s="89" t="s">
        <v>94</v>
      </c>
      <c r="T37" s="93"/>
      <c r="U37" s="93"/>
    </row>
    <row r="38" spans="1:21" ht="21" customHeight="1">
      <c r="A38" s="22"/>
      <c r="B38" s="23"/>
      <c r="C38" s="23"/>
      <c r="D38" s="23"/>
      <c r="E38" s="24" t="s">
        <v>18</v>
      </c>
      <c r="F38" s="25">
        <f>SUM(F34)</f>
        <v>0</v>
      </c>
      <c r="G38" s="25">
        <f>SUM(G34)</f>
        <v>0</v>
      </c>
      <c r="H38" s="26">
        <f>IF(E37&lt;&gt;0,+(H34+H35+H36)/(100/E37),0)</f>
        <v>0</v>
      </c>
      <c r="P38" s="92"/>
      <c r="Q38" s="92"/>
      <c r="R38" s="89"/>
      <c r="S38" s="89" t="s">
        <v>95</v>
      </c>
      <c r="T38" s="93"/>
      <c r="U38" s="93"/>
    </row>
    <row r="39" spans="1:21" ht="21" customHeight="1">
      <c r="A39" s="111">
        <v>7</v>
      </c>
      <c r="B39" s="105"/>
      <c r="C39" s="102"/>
      <c r="D39" s="27" t="s">
        <v>11</v>
      </c>
      <c r="E39" s="27" t="s">
        <v>12</v>
      </c>
      <c r="F39" s="3"/>
      <c r="G39" s="1"/>
      <c r="H39" s="28">
        <f>0.61*G39</f>
        <v>0</v>
      </c>
      <c r="P39" s="92"/>
      <c r="Q39" s="92"/>
      <c r="R39" s="89"/>
      <c r="S39" s="89" t="s">
        <v>96</v>
      </c>
      <c r="T39" s="93"/>
      <c r="U39" s="93"/>
    </row>
    <row r="40" spans="1:21" ht="21" customHeight="1">
      <c r="A40" s="112"/>
      <c r="B40" s="106"/>
      <c r="C40" s="103"/>
      <c r="D40" s="27" t="s">
        <v>13</v>
      </c>
      <c r="E40" s="27" t="s">
        <v>14</v>
      </c>
      <c r="F40" s="29"/>
      <c r="G40" s="29"/>
      <c r="H40" s="28">
        <f>1*G39</f>
        <v>0</v>
      </c>
      <c r="P40" s="92"/>
      <c r="Q40" s="92"/>
      <c r="R40" s="89"/>
      <c r="S40" s="89" t="s">
        <v>100</v>
      </c>
      <c r="T40" s="93"/>
      <c r="U40" s="93"/>
    </row>
    <row r="41" spans="1:21" ht="21" customHeight="1">
      <c r="A41" s="112"/>
      <c r="B41" s="106"/>
      <c r="C41" s="103"/>
      <c r="D41" s="30" t="s">
        <v>15</v>
      </c>
      <c r="E41" s="30" t="s">
        <v>16</v>
      </c>
      <c r="F41" s="31"/>
      <c r="G41" s="29"/>
      <c r="H41" s="28">
        <f>0.013*G39*F39</f>
        <v>0</v>
      </c>
      <c r="P41" s="92"/>
      <c r="Q41" s="92"/>
      <c r="R41" s="89"/>
      <c r="S41" s="89" t="s">
        <v>101</v>
      </c>
      <c r="T41" s="93"/>
      <c r="U41" s="93"/>
    </row>
    <row r="42" spans="1:21" ht="21" customHeight="1">
      <c r="A42" s="113"/>
      <c r="B42" s="107"/>
      <c r="C42" s="104"/>
      <c r="D42" s="27" t="s">
        <v>17</v>
      </c>
      <c r="E42" s="2"/>
      <c r="F42" s="32"/>
      <c r="G42" s="29"/>
      <c r="H42" s="28"/>
      <c r="P42" s="92"/>
      <c r="Q42" s="92"/>
      <c r="R42" s="89"/>
      <c r="S42" s="89" t="s">
        <v>102</v>
      </c>
      <c r="T42" s="93"/>
      <c r="U42" s="93"/>
    </row>
    <row r="43" spans="1:21" ht="21" customHeight="1">
      <c r="A43" s="22"/>
      <c r="B43" s="23"/>
      <c r="C43" s="23"/>
      <c r="D43" s="23"/>
      <c r="E43" s="24" t="s">
        <v>18</v>
      </c>
      <c r="F43" s="25">
        <f>SUM(F39)</f>
        <v>0</v>
      </c>
      <c r="G43" s="25">
        <f>SUM(G39)</f>
        <v>0</v>
      </c>
      <c r="H43" s="26">
        <f>IF(E42&lt;&gt;0,+(H39+H40+H41)/(100/E42),0)</f>
        <v>0</v>
      </c>
      <c r="P43" s="92"/>
      <c r="Q43" s="92"/>
      <c r="R43" s="89"/>
      <c r="S43" s="89" t="s">
        <v>105</v>
      </c>
      <c r="T43" s="93"/>
      <c r="U43" s="93"/>
    </row>
    <row r="44" spans="1:21" ht="21" customHeight="1">
      <c r="A44" s="111">
        <v>8</v>
      </c>
      <c r="B44" s="105"/>
      <c r="C44" s="102"/>
      <c r="D44" s="27" t="s">
        <v>11</v>
      </c>
      <c r="E44" s="27" t="s">
        <v>12</v>
      </c>
      <c r="F44" s="3"/>
      <c r="G44" s="1"/>
      <c r="H44" s="28">
        <f>0.61*G44</f>
        <v>0</v>
      </c>
      <c r="P44" s="92"/>
      <c r="Q44" s="92"/>
      <c r="R44" s="89"/>
      <c r="S44" s="89" t="s">
        <v>110</v>
      </c>
      <c r="T44" s="93"/>
      <c r="U44" s="93"/>
    </row>
    <row r="45" spans="1:21" ht="21" customHeight="1">
      <c r="A45" s="112"/>
      <c r="B45" s="106"/>
      <c r="C45" s="103"/>
      <c r="D45" s="27" t="s">
        <v>13</v>
      </c>
      <c r="E45" s="27" t="s">
        <v>14</v>
      </c>
      <c r="F45" s="29"/>
      <c r="G45" s="29"/>
      <c r="H45" s="28">
        <f>1*G44</f>
        <v>0</v>
      </c>
      <c r="P45" s="92"/>
      <c r="Q45" s="92"/>
      <c r="R45" s="89"/>
      <c r="S45" s="89" t="s">
        <v>134</v>
      </c>
      <c r="T45" s="93"/>
      <c r="U45" s="93"/>
    </row>
    <row r="46" spans="1:21" ht="21" customHeight="1">
      <c r="A46" s="112"/>
      <c r="B46" s="106"/>
      <c r="C46" s="103"/>
      <c r="D46" s="30" t="s">
        <v>15</v>
      </c>
      <c r="E46" s="30" t="s">
        <v>16</v>
      </c>
      <c r="F46" s="31"/>
      <c r="G46" s="29"/>
      <c r="H46" s="28">
        <f>0.013*G44*F44</f>
        <v>0</v>
      </c>
      <c r="P46" s="92"/>
      <c r="Q46" s="92"/>
      <c r="R46" s="89"/>
      <c r="S46" s="89" t="s">
        <v>126</v>
      </c>
      <c r="T46" s="93"/>
      <c r="U46" s="93"/>
    </row>
    <row r="47" spans="1:21" ht="21" customHeight="1">
      <c r="A47" s="113"/>
      <c r="B47" s="107"/>
      <c r="C47" s="104"/>
      <c r="D47" s="27" t="s">
        <v>17</v>
      </c>
      <c r="E47" s="2"/>
      <c r="F47" s="32"/>
      <c r="G47" s="29"/>
      <c r="H47" s="28"/>
      <c r="P47" s="92"/>
      <c r="Q47" s="92"/>
      <c r="R47" s="89"/>
      <c r="S47" s="89" t="s">
        <v>135</v>
      </c>
      <c r="T47" s="93"/>
      <c r="U47" s="93"/>
    </row>
    <row r="48" spans="1:21" ht="21" customHeight="1">
      <c r="A48" s="22"/>
      <c r="B48" s="23"/>
      <c r="C48" s="23"/>
      <c r="D48" s="23"/>
      <c r="E48" s="24" t="s">
        <v>18</v>
      </c>
      <c r="F48" s="25">
        <f>SUM(F44)</f>
        <v>0</v>
      </c>
      <c r="G48" s="25">
        <f>SUM(G44)</f>
        <v>0</v>
      </c>
      <c r="H48" s="26">
        <f>IF(E47&lt;&gt;0,+(H44+H45+H46)/(100/E47),0)</f>
        <v>0</v>
      </c>
      <c r="P48" s="92"/>
      <c r="Q48" s="92"/>
      <c r="R48" s="89"/>
      <c r="S48" s="89" t="s">
        <v>126</v>
      </c>
      <c r="T48" s="93"/>
      <c r="U48" s="93"/>
    </row>
    <row r="49" spans="1:21" ht="21" customHeight="1">
      <c r="A49" s="111">
        <v>9</v>
      </c>
      <c r="B49" s="105"/>
      <c r="C49" s="122"/>
      <c r="D49" s="27" t="s">
        <v>11</v>
      </c>
      <c r="E49" s="27" t="s">
        <v>12</v>
      </c>
      <c r="F49" s="3"/>
      <c r="G49" s="1"/>
      <c r="H49" s="28">
        <f>0.61*G49</f>
        <v>0</v>
      </c>
      <c r="P49" s="92"/>
      <c r="Q49" s="92"/>
      <c r="R49" s="89"/>
      <c r="S49" s="89" t="s">
        <v>120</v>
      </c>
      <c r="T49" s="93"/>
      <c r="U49" s="93"/>
    </row>
    <row r="50" spans="1:21" ht="21" customHeight="1">
      <c r="A50" s="112"/>
      <c r="B50" s="106"/>
      <c r="C50" s="103"/>
      <c r="D50" s="27" t="s">
        <v>13</v>
      </c>
      <c r="E50" s="27" t="s">
        <v>14</v>
      </c>
      <c r="F50" s="29"/>
      <c r="G50" s="29"/>
      <c r="H50" s="28">
        <f>1*G49</f>
        <v>0</v>
      </c>
      <c r="P50" s="92"/>
      <c r="Q50" s="92"/>
      <c r="R50" s="89"/>
      <c r="S50" s="89" t="s">
        <v>121</v>
      </c>
      <c r="T50" s="93"/>
      <c r="U50" s="93"/>
    </row>
    <row r="51" spans="1:21" ht="21" customHeight="1">
      <c r="A51" s="112"/>
      <c r="B51" s="106"/>
      <c r="C51" s="103"/>
      <c r="D51" s="30" t="s">
        <v>15</v>
      </c>
      <c r="E51" s="30" t="s">
        <v>16</v>
      </c>
      <c r="F51" s="31"/>
      <c r="G51" s="29"/>
      <c r="H51" s="28">
        <f>0.013*G49*F49</f>
        <v>0</v>
      </c>
      <c r="P51" s="92"/>
      <c r="Q51" s="92"/>
      <c r="R51" s="89"/>
      <c r="S51" s="89" t="s">
        <v>122</v>
      </c>
      <c r="T51" s="93"/>
      <c r="U51" s="93"/>
    </row>
    <row r="52" spans="1:21" ht="21" customHeight="1">
      <c r="A52" s="113"/>
      <c r="B52" s="107"/>
      <c r="C52" s="104"/>
      <c r="D52" s="27" t="s">
        <v>17</v>
      </c>
      <c r="E52" s="2"/>
      <c r="F52" s="32"/>
      <c r="G52" s="29"/>
      <c r="H52" s="28"/>
      <c r="P52" s="92"/>
      <c r="Q52" s="92"/>
      <c r="R52" s="89"/>
      <c r="S52" s="89" t="s">
        <v>123</v>
      </c>
      <c r="T52" s="93"/>
      <c r="U52" s="93"/>
    </row>
    <row r="53" spans="1:21" ht="21" customHeight="1">
      <c r="A53" s="22"/>
      <c r="B53" s="23"/>
      <c r="C53" s="23"/>
      <c r="D53" s="23"/>
      <c r="E53" s="24" t="s">
        <v>18</v>
      </c>
      <c r="F53" s="25">
        <f>SUM(F49)</f>
        <v>0</v>
      </c>
      <c r="G53" s="25">
        <f>SUM(G49)</f>
        <v>0</v>
      </c>
      <c r="H53" s="26">
        <f>IF(E52&lt;&gt;0,+(H49+H50+H51)/(100/E52),0)</f>
        <v>0</v>
      </c>
      <c r="P53" s="92"/>
      <c r="Q53" s="92"/>
      <c r="R53" s="89"/>
      <c r="S53" s="89" t="s">
        <v>124</v>
      </c>
      <c r="T53" s="93"/>
      <c r="U53" s="93"/>
    </row>
    <row r="54" spans="1:21" ht="21" customHeight="1">
      <c r="A54" s="33"/>
      <c r="B54" s="34"/>
      <c r="C54" s="34"/>
      <c r="D54" s="35"/>
      <c r="E54" s="36" t="s">
        <v>54</v>
      </c>
      <c r="F54" s="37">
        <f>SUM(F13,F18,F48,F53)</f>
        <v>0</v>
      </c>
      <c r="G54" s="37">
        <f>SUM(G13,G18,G48,G53)</f>
        <v>0</v>
      </c>
      <c r="H54" s="38">
        <f>SUMIF(E9:E53,"รวม",H9:H53)</f>
        <v>0</v>
      </c>
      <c r="P54" s="92"/>
      <c r="Q54" s="92"/>
      <c r="R54" s="89"/>
      <c r="S54" s="89" t="s">
        <v>125</v>
      </c>
      <c r="T54" s="93"/>
      <c r="U54" s="93"/>
    </row>
    <row r="55" spans="1:21" ht="27.75">
      <c r="A55" s="76"/>
      <c r="B55" s="76"/>
      <c r="C55" s="76"/>
      <c r="D55" s="76"/>
      <c r="E55" s="76"/>
      <c r="F55" s="76"/>
      <c r="G55" s="76"/>
      <c r="H55" s="76"/>
      <c r="K55" s="79"/>
      <c r="P55" s="92"/>
      <c r="Q55" s="92"/>
      <c r="R55" s="89"/>
      <c r="S55" s="89" t="s">
        <v>126</v>
      </c>
      <c r="T55" s="93"/>
      <c r="U55" s="93"/>
    </row>
    <row r="56" spans="1:21" ht="27.75">
      <c r="A56" s="151" t="s">
        <v>50</v>
      </c>
      <c r="B56" s="151"/>
      <c r="C56" s="151"/>
      <c r="D56" s="151"/>
      <c r="E56" s="151"/>
      <c r="F56" s="151"/>
      <c r="G56" s="151"/>
      <c r="H56" s="151"/>
      <c r="P56" s="92"/>
      <c r="Q56" s="92"/>
      <c r="R56" s="89"/>
      <c r="S56" s="89" t="s">
        <v>135</v>
      </c>
      <c r="T56" s="93"/>
      <c r="U56" s="93"/>
    </row>
    <row r="57" spans="1:21" ht="27.75">
      <c r="A57" s="111" t="s">
        <v>0</v>
      </c>
      <c r="B57" s="142" t="s">
        <v>1</v>
      </c>
      <c r="C57" s="142" t="s">
        <v>2</v>
      </c>
      <c r="D57" s="142" t="s">
        <v>3</v>
      </c>
      <c r="E57" s="142" t="s">
        <v>4</v>
      </c>
      <c r="F57" s="39" t="s">
        <v>5</v>
      </c>
      <c r="G57" s="40" t="s">
        <v>19</v>
      </c>
      <c r="H57" s="41" t="s">
        <v>7</v>
      </c>
      <c r="P57" s="92"/>
      <c r="Q57" s="92"/>
      <c r="R57" s="89"/>
      <c r="S57" s="89"/>
      <c r="T57" s="93"/>
      <c r="U57" s="93"/>
    </row>
    <row r="58" spans="1:21" ht="27.75">
      <c r="A58" s="117"/>
      <c r="B58" s="143"/>
      <c r="C58" s="143"/>
      <c r="D58" s="143"/>
      <c r="E58" s="143"/>
      <c r="F58" s="42" t="s">
        <v>8</v>
      </c>
      <c r="G58" s="43" t="s">
        <v>20</v>
      </c>
      <c r="H58" s="44" t="s">
        <v>10</v>
      </c>
      <c r="P58" s="92"/>
      <c r="Q58" s="92"/>
      <c r="R58" s="89"/>
      <c r="S58" s="89"/>
      <c r="T58" s="93"/>
      <c r="U58" s="93"/>
    </row>
    <row r="59" spans="1:8" ht="21" customHeight="1">
      <c r="A59" s="111">
        <v>1</v>
      </c>
      <c r="B59" s="118"/>
      <c r="C59" s="120"/>
      <c r="D59" s="45" t="s">
        <v>21</v>
      </c>
      <c r="E59" s="46" t="s">
        <v>22</v>
      </c>
      <c r="F59" s="3"/>
      <c r="G59" s="1"/>
      <c r="H59" s="28">
        <f>IF(OR(F59&gt;0,G59&gt;0),G59+IF(F59&gt;15,0.067*(F59-15),0),0)</f>
        <v>0</v>
      </c>
    </row>
    <row r="60" spans="1:8" ht="21" customHeight="1">
      <c r="A60" s="117"/>
      <c r="B60" s="119"/>
      <c r="C60" s="121"/>
      <c r="D60" s="27" t="s">
        <v>17</v>
      </c>
      <c r="E60" s="1"/>
      <c r="F60" s="47"/>
      <c r="G60" s="29"/>
      <c r="H60" s="28"/>
    </row>
    <row r="61" spans="1:8" ht="21" customHeight="1">
      <c r="A61" s="114"/>
      <c r="B61" s="115"/>
      <c r="C61" s="115"/>
      <c r="D61" s="115"/>
      <c r="E61" s="115"/>
      <c r="F61" s="116"/>
      <c r="G61" s="48" t="s">
        <v>18</v>
      </c>
      <c r="H61" s="49">
        <f>IF(E60&lt;&gt;0,H59/(100/E60),0)</f>
        <v>0</v>
      </c>
    </row>
    <row r="62" spans="1:8" ht="21" customHeight="1">
      <c r="A62" s="111">
        <v>2</v>
      </c>
      <c r="B62" s="118"/>
      <c r="C62" s="120"/>
      <c r="D62" s="45" t="s">
        <v>21</v>
      </c>
      <c r="E62" s="46" t="s">
        <v>22</v>
      </c>
      <c r="F62" s="3"/>
      <c r="G62" s="1"/>
      <c r="H62" s="28">
        <f>IF(OR(F62&gt;0,G62&gt;0),G62+IF(F62&gt;15,0.067*(F62-15),0),0)</f>
        <v>0</v>
      </c>
    </row>
    <row r="63" spans="1:8" ht="21" customHeight="1">
      <c r="A63" s="117"/>
      <c r="B63" s="119"/>
      <c r="C63" s="121"/>
      <c r="D63" s="27" t="s">
        <v>17</v>
      </c>
      <c r="E63" s="1"/>
      <c r="F63" s="47"/>
      <c r="G63" s="29"/>
      <c r="H63" s="28"/>
    </row>
    <row r="64" spans="1:8" ht="21" customHeight="1">
      <c r="A64" s="114"/>
      <c r="B64" s="115"/>
      <c r="C64" s="115"/>
      <c r="D64" s="115"/>
      <c r="E64" s="115"/>
      <c r="F64" s="116"/>
      <c r="G64" s="48" t="s">
        <v>18</v>
      </c>
      <c r="H64" s="49">
        <f>IF(E63&lt;&gt;0,H62/(100/E63),0)</f>
        <v>0</v>
      </c>
    </row>
    <row r="65" spans="1:8" ht="21" customHeight="1">
      <c r="A65" s="111">
        <v>3</v>
      </c>
      <c r="B65" s="118"/>
      <c r="C65" s="120"/>
      <c r="D65" s="45" t="s">
        <v>21</v>
      </c>
      <c r="E65" s="46" t="s">
        <v>22</v>
      </c>
      <c r="F65" s="3"/>
      <c r="G65" s="1"/>
      <c r="H65" s="28">
        <f>IF(OR(F65&gt;0,G65&gt;0),G65+IF(F65&gt;15,0.067*(F65-15),0),0)</f>
        <v>0</v>
      </c>
    </row>
    <row r="66" spans="1:8" ht="21" customHeight="1">
      <c r="A66" s="117"/>
      <c r="B66" s="119"/>
      <c r="C66" s="121"/>
      <c r="D66" s="27" t="s">
        <v>17</v>
      </c>
      <c r="E66" s="1"/>
      <c r="F66" s="47"/>
      <c r="G66" s="29"/>
      <c r="H66" s="28"/>
    </row>
    <row r="67" spans="1:8" ht="21" customHeight="1">
      <c r="A67" s="114"/>
      <c r="B67" s="115"/>
      <c r="C67" s="115"/>
      <c r="D67" s="115"/>
      <c r="E67" s="115"/>
      <c r="F67" s="116"/>
      <c r="G67" s="48" t="s">
        <v>18</v>
      </c>
      <c r="H67" s="49">
        <f>IF(E66&lt;&gt;0,H65/(100/E66),0)</f>
        <v>0</v>
      </c>
    </row>
    <row r="68" spans="1:8" ht="21" customHeight="1">
      <c r="A68" s="111">
        <v>4</v>
      </c>
      <c r="B68" s="118"/>
      <c r="C68" s="152"/>
      <c r="D68" s="45" t="s">
        <v>21</v>
      </c>
      <c r="E68" s="46" t="s">
        <v>22</v>
      </c>
      <c r="F68" s="3"/>
      <c r="G68" s="1"/>
      <c r="H68" s="28">
        <f>IF(OR(F68&gt;0,G68&gt;0),G68+IF(F68&gt;15,0.067*(F68-15),0),0)</f>
        <v>0</v>
      </c>
    </row>
    <row r="69" spans="1:8" ht="21" customHeight="1">
      <c r="A69" s="117"/>
      <c r="B69" s="119"/>
      <c r="C69" s="121"/>
      <c r="D69" s="27" t="s">
        <v>17</v>
      </c>
      <c r="E69" s="1"/>
      <c r="F69" s="47"/>
      <c r="G69" s="29"/>
      <c r="H69" s="28"/>
    </row>
    <row r="70" spans="1:8" ht="21" customHeight="1">
      <c r="A70" s="114"/>
      <c r="B70" s="115"/>
      <c r="C70" s="115"/>
      <c r="D70" s="115"/>
      <c r="E70" s="115"/>
      <c r="F70" s="116"/>
      <c r="G70" s="48" t="s">
        <v>18</v>
      </c>
      <c r="H70" s="49">
        <f>IF(E69&lt;&gt;0,H68/(100/E69),0)</f>
        <v>0</v>
      </c>
    </row>
    <row r="71" spans="1:8" ht="21" customHeight="1">
      <c r="A71" s="111">
        <v>5</v>
      </c>
      <c r="B71" s="118"/>
      <c r="C71" s="152"/>
      <c r="D71" s="45" t="s">
        <v>21</v>
      </c>
      <c r="E71" s="46" t="s">
        <v>22</v>
      </c>
      <c r="F71" s="3"/>
      <c r="G71" s="1"/>
      <c r="H71" s="28">
        <f>IF(OR(F71&gt;0,G71&gt;0),G71+IF(F71&gt;15,0.067*(F71-15),0),0)</f>
        <v>0</v>
      </c>
    </row>
    <row r="72" spans="1:8" ht="21" customHeight="1">
      <c r="A72" s="117"/>
      <c r="B72" s="119"/>
      <c r="C72" s="121"/>
      <c r="D72" s="27" t="s">
        <v>17</v>
      </c>
      <c r="E72" s="1"/>
      <c r="F72" s="47"/>
      <c r="G72" s="29"/>
      <c r="H72" s="28"/>
    </row>
    <row r="73" spans="1:8" ht="21" customHeight="1">
      <c r="A73" s="114"/>
      <c r="B73" s="115"/>
      <c r="C73" s="115"/>
      <c r="D73" s="115"/>
      <c r="E73" s="115"/>
      <c r="F73" s="116"/>
      <c r="G73" s="48" t="s">
        <v>18</v>
      </c>
      <c r="H73" s="49">
        <f>IF(E72&lt;&gt;0,H71/(100/E72),0)</f>
        <v>0</v>
      </c>
    </row>
    <row r="74" spans="1:8" ht="21" customHeight="1">
      <c r="A74" s="111">
        <v>6</v>
      </c>
      <c r="B74" s="118"/>
      <c r="C74" s="152"/>
      <c r="D74" s="45" t="s">
        <v>21</v>
      </c>
      <c r="E74" s="46" t="s">
        <v>22</v>
      </c>
      <c r="F74" s="3"/>
      <c r="G74" s="1"/>
      <c r="H74" s="28">
        <f>IF(OR(F74&gt;0,G74&gt;0),G74+IF(F74&gt;15,0.067*(F74-15),0),0)</f>
        <v>0</v>
      </c>
    </row>
    <row r="75" spans="1:8" ht="21" customHeight="1">
      <c r="A75" s="117"/>
      <c r="B75" s="119"/>
      <c r="C75" s="121"/>
      <c r="D75" s="27" t="s">
        <v>17</v>
      </c>
      <c r="E75" s="1"/>
      <c r="F75" s="47"/>
      <c r="G75" s="29"/>
      <c r="H75" s="28"/>
    </row>
    <row r="76" spans="1:8" ht="21" customHeight="1">
      <c r="A76" s="114"/>
      <c r="B76" s="115"/>
      <c r="C76" s="115"/>
      <c r="D76" s="115"/>
      <c r="E76" s="115"/>
      <c r="F76" s="116"/>
      <c r="G76" s="48" t="s">
        <v>18</v>
      </c>
      <c r="H76" s="49">
        <f>IF(E75&lt;&gt;0,H74/(100/E75),0)</f>
        <v>0</v>
      </c>
    </row>
    <row r="77" spans="1:8" ht="21" customHeight="1">
      <c r="A77" s="111">
        <v>7</v>
      </c>
      <c r="B77" s="118"/>
      <c r="C77" s="152"/>
      <c r="D77" s="45" t="s">
        <v>21</v>
      </c>
      <c r="E77" s="46" t="s">
        <v>22</v>
      </c>
      <c r="F77" s="3"/>
      <c r="G77" s="1"/>
      <c r="H77" s="28">
        <f>IF(OR(F77&gt;0,G77&gt;0),G77+IF(F77&gt;15,0.067*(F77-15),0),0)</f>
        <v>0</v>
      </c>
    </row>
    <row r="78" spans="1:8" ht="21" customHeight="1">
      <c r="A78" s="117"/>
      <c r="B78" s="119"/>
      <c r="C78" s="121"/>
      <c r="D78" s="27" t="s">
        <v>17</v>
      </c>
      <c r="E78" s="1"/>
      <c r="F78" s="47"/>
      <c r="G78" s="29"/>
      <c r="H78" s="28"/>
    </row>
    <row r="79" spans="1:8" ht="21" customHeight="1">
      <c r="A79" s="114"/>
      <c r="B79" s="115"/>
      <c r="C79" s="115"/>
      <c r="D79" s="115"/>
      <c r="E79" s="115"/>
      <c r="F79" s="116"/>
      <c r="G79" s="48" t="s">
        <v>18</v>
      </c>
      <c r="H79" s="49">
        <f>IF(E78&lt;&gt;0,H77/(100/E78),0)</f>
        <v>0</v>
      </c>
    </row>
    <row r="80" spans="1:8" ht="24">
      <c r="A80" s="50"/>
      <c r="B80" s="51"/>
      <c r="C80" s="51"/>
      <c r="D80" s="51"/>
      <c r="E80" s="51"/>
      <c r="F80" s="52" t="s">
        <v>55</v>
      </c>
      <c r="G80" s="53"/>
      <c r="H80" s="54">
        <f>SUMIF(G59:G79,"รวม",H59:H79)</f>
        <v>0</v>
      </c>
    </row>
    <row r="81" spans="1:8" ht="24">
      <c r="A81" s="33"/>
      <c r="B81" s="34"/>
      <c r="C81" s="34"/>
      <c r="D81" s="35"/>
      <c r="E81" s="55"/>
      <c r="F81" s="55"/>
      <c r="G81" s="55"/>
      <c r="H81" s="56"/>
    </row>
    <row r="82" spans="1:8" ht="24">
      <c r="A82" s="128" t="s">
        <v>51</v>
      </c>
      <c r="B82" s="128"/>
      <c r="C82" s="128"/>
      <c r="D82" s="128"/>
      <c r="E82" s="128"/>
      <c r="F82" s="128"/>
      <c r="G82" s="128"/>
      <c r="H82" s="128"/>
    </row>
    <row r="83" spans="1:8" ht="24">
      <c r="A83" s="57"/>
      <c r="B83" s="57"/>
      <c r="C83" s="57"/>
      <c r="D83" s="57"/>
      <c r="E83" s="57"/>
      <c r="F83" s="57"/>
      <c r="G83" s="57"/>
      <c r="H83" s="57"/>
    </row>
    <row r="84" spans="1:8" ht="24">
      <c r="A84" s="57"/>
      <c r="B84" s="129" t="s">
        <v>47</v>
      </c>
      <c r="C84" s="130"/>
      <c r="D84" s="131"/>
      <c r="E84" s="142" t="s">
        <v>4</v>
      </c>
      <c r="F84" s="58" t="s">
        <v>5</v>
      </c>
      <c r="G84" s="59" t="s">
        <v>5</v>
      </c>
      <c r="H84" s="40" t="s">
        <v>7</v>
      </c>
    </row>
    <row r="85" spans="1:8" ht="24">
      <c r="A85" s="57"/>
      <c r="B85" s="132"/>
      <c r="C85" s="133"/>
      <c r="D85" s="134"/>
      <c r="E85" s="143"/>
      <c r="F85" s="60" t="s">
        <v>24</v>
      </c>
      <c r="G85" s="61" t="s">
        <v>8</v>
      </c>
      <c r="H85" s="43" t="s">
        <v>10</v>
      </c>
    </row>
    <row r="86" spans="1:8" ht="24">
      <c r="A86" s="57"/>
      <c r="B86" s="144"/>
      <c r="C86" s="145"/>
      <c r="D86" s="27" t="s">
        <v>25</v>
      </c>
      <c r="E86" s="62" t="s">
        <v>26</v>
      </c>
      <c r="F86" s="80"/>
      <c r="G86" s="63"/>
      <c r="H86" s="5">
        <f>IF(F86&gt;30,2,F86/15)</f>
        <v>0</v>
      </c>
    </row>
    <row r="87" spans="1:8" ht="24">
      <c r="A87" s="57"/>
      <c r="B87" s="144"/>
      <c r="C87" s="145"/>
      <c r="D87" s="27" t="s">
        <v>27</v>
      </c>
      <c r="E87" s="64" t="s">
        <v>28</v>
      </c>
      <c r="F87" s="63"/>
      <c r="G87" s="80"/>
      <c r="H87" s="6">
        <f>IF(G87&gt;15,1,G87/15)</f>
        <v>0</v>
      </c>
    </row>
    <row r="88" spans="1:8" ht="24">
      <c r="A88" s="57"/>
      <c r="B88" s="144"/>
      <c r="C88" s="145"/>
      <c r="D88" s="27" t="s">
        <v>29</v>
      </c>
      <c r="E88" s="62" t="s">
        <v>30</v>
      </c>
      <c r="F88" s="80"/>
      <c r="G88" s="63"/>
      <c r="H88" s="6">
        <f>IF(F88&gt;15,1,F88/15)</f>
        <v>0</v>
      </c>
    </row>
    <row r="89" spans="1:8" ht="24">
      <c r="A89" s="57"/>
      <c r="B89" s="148"/>
      <c r="C89" s="149"/>
      <c r="D89" s="149"/>
      <c r="E89" s="150"/>
      <c r="F89" s="65" t="s">
        <v>56</v>
      </c>
      <c r="G89" s="66"/>
      <c r="H89" s="67">
        <f>SUM(H86:H88)</f>
        <v>0</v>
      </c>
    </row>
    <row r="90" spans="1:8" ht="24">
      <c r="A90" s="57"/>
      <c r="B90" s="68"/>
      <c r="C90" s="68"/>
      <c r="D90" s="68"/>
      <c r="E90" s="68"/>
      <c r="F90" s="69"/>
      <c r="G90" s="70"/>
      <c r="H90" s="71"/>
    </row>
    <row r="91" spans="1:8" ht="24">
      <c r="A91" s="128" t="s">
        <v>52</v>
      </c>
      <c r="B91" s="128"/>
      <c r="C91" s="128"/>
      <c r="D91" s="128"/>
      <c r="E91" s="128"/>
      <c r="F91" s="128"/>
      <c r="G91" s="128"/>
      <c r="H91" s="128"/>
    </row>
    <row r="92" spans="1:8" ht="21">
      <c r="A92" s="34"/>
      <c r="B92" s="129" t="s">
        <v>23</v>
      </c>
      <c r="C92" s="138"/>
      <c r="D92" s="141" t="s">
        <v>4</v>
      </c>
      <c r="E92" s="146"/>
      <c r="F92" s="40" t="s">
        <v>5</v>
      </c>
      <c r="G92" s="40" t="s">
        <v>5</v>
      </c>
      <c r="H92" s="40" t="s">
        <v>7</v>
      </c>
    </row>
    <row r="93" spans="1:8" ht="21">
      <c r="A93" s="34"/>
      <c r="B93" s="139"/>
      <c r="C93" s="140"/>
      <c r="D93" s="147"/>
      <c r="E93" s="146"/>
      <c r="F93" s="43" t="s">
        <v>31</v>
      </c>
      <c r="G93" s="43" t="s">
        <v>32</v>
      </c>
      <c r="H93" s="43" t="s">
        <v>10</v>
      </c>
    </row>
    <row r="94" spans="1:8" ht="21">
      <c r="A94" s="34"/>
      <c r="B94" s="125" t="s">
        <v>33</v>
      </c>
      <c r="C94" s="126"/>
      <c r="D94" s="127" t="s">
        <v>34</v>
      </c>
      <c r="E94" s="127"/>
      <c r="F94" s="4"/>
      <c r="G94" s="72"/>
      <c r="H94" s="28">
        <f>0.5*F94</f>
        <v>0</v>
      </c>
    </row>
    <row r="95" spans="1:8" ht="21">
      <c r="A95" s="34"/>
      <c r="B95" s="125" t="s">
        <v>35</v>
      </c>
      <c r="C95" s="126"/>
      <c r="D95" s="127" t="s">
        <v>36</v>
      </c>
      <c r="E95" s="127"/>
      <c r="F95" s="72"/>
      <c r="G95" s="1"/>
      <c r="H95" s="28">
        <f>1.5*G95</f>
        <v>0</v>
      </c>
    </row>
    <row r="96" spans="1:8" ht="21">
      <c r="A96" s="33"/>
      <c r="B96" s="34"/>
      <c r="C96" s="34"/>
      <c r="D96" s="34"/>
      <c r="E96" s="34"/>
      <c r="F96" s="65" t="s">
        <v>57</v>
      </c>
      <c r="G96" s="66"/>
      <c r="H96" s="73">
        <f>SUM(H94:H95)</f>
        <v>0</v>
      </c>
    </row>
    <row r="97" spans="1:8" ht="21">
      <c r="A97" s="128" t="s">
        <v>53</v>
      </c>
      <c r="B97" s="128"/>
      <c r="C97" s="128"/>
      <c r="D97" s="128"/>
      <c r="E97" s="128"/>
      <c r="F97" s="128"/>
      <c r="G97" s="128"/>
      <c r="H97" s="128"/>
    </row>
    <row r="98" spans="1:8" ht="21">
      <c r="A98" s="34"/>
      <c r="B98" s="129" t="s">
        <v>23</v>
      </c>
      <c r="C98" s="138"/>
      <c r="D98" s="141" t="s">
        <v>4</v>
      </c>
      <c r="E98" s="141" t="s">
        <v>37</v>
      </c>
      <c r="F98" s="40" t="s">
        <v>5</v>
      </c>
      <c r="G98" s="40" t="s">
        <v>5</v>
      </c>
      <c r="H98" s="40" t="s">
        <v>7</v>
      </c>
    </row>
    <row r="99" spans="1:8" ht="21">
      <c r="A99" s="34"/>
      <c r="B99" s="139"/>
      <c r="C99" s="140"/>
      <c r="D99" s="141"/>
      <c r="E99" s="141"/>
      <c r="F99" s="43" t="s">
        <v>6</v>
      </c>
      <c r="G99" s="43" t="s">
        <v>32</v>
      </c>
      <c r="H99" s="43" t="s">
        <v>10</v>
      </c>
    </row>
    <row r="100" spans="1:8" ht="21">
      <c r="A100" s="34"/>
      <c r="B100" s="125" t="s">
        <v>38</v>
      </c>
      <c r="C100" s="126"/>
      <c r="D100" s="27" t="s">
        <v>39</v>
      </c>
      <c r="E100" s="1"/>
      <c r="F100" s="1"/>
      <c r="G100" s="29"/>
      <c r="H100" s="28">
        <f>(2*E100)*F100</f>
        <v>0</v>
      </c>
    </row>
    <row r="101" spans="1:8" ht="21">
      <c r="A101" s="34"/>
      <c r="B101" s="125" t="s">
        <v>40</v>
      </c>
      <c r="C101" s="126"/>
      <c r="D101" s="27" t="s">
        <v>41</v>
      </c>
      <c r="E101" s="1"/>
      <c r="F101" s="1"/>
      <c r="G101" s="29"/>
      <c r="H101" s="28">
        <f>(1*E101)*F101</f>
        <v>0</v>
      </c>
    </row>
    <row r="102" spans="1:8" ht="21">
      <c r="A102" s="34"/>
      <c r="B102" s="125" t="s">
        <v>42</v>
      </c>
      <c r="C102" s="126"/>
      <c r="D102" s="27" t="s">
        <v>43</v>
      </c>
      <c r="E102" s="1"/>
      <c r="F102" s="29"/>
      <c r="G102" s="29"/>
      <c r="H102" s="28">
        <f>+E102/15</f>
        <v>0</v>
      </c>
    </row>
    <row r="103" spans="1:8" ht="21">
      <c r="A103" s="34"/>
      <c r="B103" s="125" t="s">
        <v>44</v>
      </c>
      <c r="C103" s="126"/>
      <c r="D103" s="27" t="s">
        <v>45</v>
      </c>
      <c r="E103" s="29"/>
      <c r="F103" s="29"/>
      <c r="G103" s="1"/>
      <c r="H103" s="28">
        <f>1.5*G103</f>
        <v>0</v>
      </c>
    </row>
    <row r="104" spans="1:8" ht="21">
      <c r="A104" s="33" t="str">
        <f>I98&amp;" "&amp;I99</f>
        <v> </v>
      </c>
      <c r="B104" s="74"/>
      <c r="C104" s="74"/>
      <c r="D104" s="34"/>
      <c r="E104" s="34"/>
      <c r="F104" s="65" t="s">
        <v>58</v>
      </c>
      <c r="G104" s="66"/>
      <c r="H104" s="73">
        <f>SUM(H100:H103)</f>
        <v>0</v>
      </c>
    </row>
    <row r="105" spans="1:8" ht="21">
      <c r="A105" s="76"/>
      <c r="B105" s="76"/>
      <c r="C105" s="76"/>
      <c r="D105" s="76"/>
      <c r="E105" s="76"/>
      <c r="F105" s="76"/>
      <c r="G105" s="76"/>
      <c r="H105" s="76"/>
    </row>
    <row r="106" spans="1:19" s="75" customFormat="1" ht="21.75" thickBot="1">
      <c r="A106" s="76"/>
      <c r="B106" s="76"/>
      <c r="C106" s="76"/>
      <c r="D106" s="76"/>
      <c r="E106" s="76"/>
      <c r="F106" s="76"/>
      <c r="G106" s="76"/>
      <c r="H106" s="76"/>
      <c r="P106" s="76"/>
      <c r="Q106" s="76"/>
      <c r="R106" s="76"/>
      <c r="S106" s="76"/>
    </row>
    <row r="107" spans="1:19" s="75" customFormat="1" ht="27" thickBot="1">
      <c r="A107" s="76"/>
      <c r="B107" s="76"/>
      <c r="C107" s="76"/>
      <c r="D107" s="76"/>
      <c r="E107" s="87" t="s">
        <v>59</v>
      </c>
      <c r="F107" s="82" t="str">
        <f>C5&amp;"/"&amp;E5</f>
        <v>/</v>
      </c>
      <c r="G107" s="76"/>
      <c r="H107" s="78">
        <f>SUM(H54,H80,H89,H96,H104)</f>
        <v>0</v>
      </c>
      <c r="P107" s="76"/>
      <c r="Q107" s="76"/>
      <c r="R107" s="76"/>
      <c r="S107" s="76"/>
    </row>
    <row r="108" spans="16:19" s="75" customFormat="1" ht="21">
      <c r="P108" s="76"/>
      <c r="Q108" s="76"/>
      <c r="R108" s="76"/>
      <c r="S108" s="76"/>
    </row>
    <row r="109" spans="16:19" s="75" customFormat="1" ht="21">
      <c r="P109" s="76"/>
      <c r="Q109" s="76"/>
      <c r="R109" s="76"/>
      <c r="S109" s="76"/>
    </row>
    <row r="110" spans="16:19" s="75" customFormat="1" ht="21">
      <c r="P110" s="76"/>
      <c r="Q110" s="76"/>
      <c r="R110" s="76"/>
      <c r="S110" s="76"/>
    </row>
    <row r="111" spans="16:19" s="75" customFormat="1" ht="21">
      <c r="P111" s="76"/>
      <c r="Q111" s="76"/>
      <c r="R111" s="76"/>
      <c r="S111" s="76"/>
    </row>
    <row r="112" spans="16:19" s="75" customFormat="1" ht="21">
      <c r="P112" s="76"/>
      <c r="Q112" s="76"/>
      <c r="R112" s="76"/>
      <c r="S112" s="76"/>
    </row>
    <row r="113" spans="16:19" s="75" customFormat="1" ht="21">
      <c r="P113" s="76"/>
      <c r="Q113" s="76"/>
      <c r="R113" s="76"/>
      <c r="S113" s="76"/>
    </row>
    <row r="114" spans="16:19" s="75" customFormat="1" ht="21">
      <c r="P114" s="76"/>
      <c r="Q114" s="76"/>
      <c r="R114" s="76"/>
      <c r="S114" s="76"/>
    </row>
    <row r="115" spans="16:19" s="75" customFormat="1" ht="21">
      <c r="P115" s="76"/>
      <c r="Q115" s="76"/>
      <c r="R115" s="76"/>
      <c r="S115" s="76"/>
    </row>
    <row r="116" spans="16:19" s="75" customFormat="1" ht="21">
      <c r="P116" s="76"/>
      <c r="Q116" s="76"/>
      <c r="R116" s="76"/>
      <c r="S116" s="76"/>
    </row>
    <row r="117" spans="16:19" s="75" customFormat="1" ht="21">
      <c r="P117" s="76"/>
      <c r="Q117" s="76"/>
      <c r="R117" s="76"/>
      <c r="S117" s="76"/>
    </row>
    <row r="118" spans="16:19" s="75" customFormat="1" ht="21">
      <c r="P118" s="76"/>
      <c r="Q118" s="76"/>
      <c r="R118" s="76"/>
      <c r="S118" s="76"/>
    </row>
    <row r="119" spans="16:19" s="75" customFormat="1" ht="21">
      <c r="P119" s="76"/>
      <c r="Q119" s="76"/>
      <c r="R119" s="76"/>
      <c r="S119" s="76"/>
    </row>
    <row r="120" spans="16:19" s="75" customFormat="1" ht="21">
      <c r="P120" s="76"/>
      <c r="Q120" s="76"/>
      <c r="R120" s="76"/>
      <c r="S120" s="76"/>
    </row>
    <row r="121" spans="16:19" s="75" customFormat="1" ht="21">
      <c r="P121" s="76"/>
      <c r="Q121" s="76"/>
      <c r="R121" s="76"/>
      <c r="S121" s="76"/>
    </row>
    <row r="122" spans="16:19" s="75" customFormat="1" ht="21">
      <c r="P122" s="76"/>
      <c r="Q122" s="76"/>
      <c r="R122" s="76"/>
      <c r="S122" s="76"/>
    </row>
    <row r="123" spans="16:19" s="75" customFormat="1" ht="21">
      <c r="P123" s="76"/>
      <c r="Q123" s="76"/>
      <c r="R123" s="76"/>
      <c r="S123" s="76"/>
    </row>
    <row r="124" spans="16:19" s="75" customFormat="1" ht="21">
      <c r="P124" s="76"/>
      <c r="Q124" s="76"/>
      <c r="R124" s="76"/>
      <c r="S124" s="76"/>
    </row>
    <row r="125" spans="16:19" s="75" customFormat="1" ht="21">
      <c r="P125" s="76"/>
      <c r="Q125" s="76"/>
      <c r="R125" s="76"/>
      <c r="S125" s="76"/>
    </row>
    <row r="126" spans="16:19" s="75" customFormat="1" ht="21">
      <c r="P126" s="76"/>
      <c r="Q126" s="76"/>
      <c r="R126" s="76"/>
      <c r="S126" s="76"/>
    </row>
    <row r="127" spans="16:19" s="75" customFormat="1" ht="21">
      <c r="P127" s="76"/>
      <c r="Q127" s="76"/>
      <c r="R127" s="76"/>
      <c r="S127" s="76"/>
    </row>
    <row r="128" spans="16:19" s="75" customFormat="1" ht="21">
      <c r="P128" s="76"/>
      <c r="Q128" s="76"/>
      <c r="R128" s="76"/>
      <c r="S128" s="76"/>
    </row>
    <row r="129" spans="16:19" s="75" customFormat="1" ht="21">
      <c r="P129" s="76"/>
      <c r="Q129" s="76"/>
      <c r="R129" s="76"/>
      <c r="S129" s="76"/>
    </row>
    <row r="130" spans="16:19" s="75" customFormat="1" ht="21">
      <c r="P130" s="76"/>
      <c r="Q130" s="76"/>
      <c r="R130" s="76"/>
      <c r="S130" s="76"/>
    </row>
    <row r="131" spans="16:19" s="75" customFormat="1" ht="21">
      <c r="P131" s="76"/>
      <c r="Q131" s="76"/>
      <c r="R131" s="76"/>
      <c r="S131" s="76"/>
    </row>
    <row r="132" spans="16:19" s="75" customFormat="1" ht="21">
      <c r="P132" s="76"/>
      <c r="Q132" s="76"/>
      <c r="R132" s="76"/>
      <c r="S132" s="76"/>
    </row>
    <row r="133" spans="16:19" s="75" customFormat="1" ht="21">
      <c r="P133" s="76"/>
      <c r="Q133" s="76"/>
      <c r="R133" s="76"/>
      <c r="S133" s="76"/>
    </row>
    <row r="134" spans="16:19" s="75" customFormat="1" ht="21">
      <c r="P134" s="76"/>
      <c r="Q134" s="76"/>
      <c r="R134" s="76"/>
      <c r="S134" s="76"/>
    </row>
    <row r="135" spans="16:19" s="75" customFormat="1" ht="21">
      <c r="P135" s="76"/>
      <c r="Q135" s="76"/>
      <c r="R135" s="76"/>
      <c r="S135" s="76"/>
    </row>
    <row r="136" spans="16:19" s="75" customFormat="1" ht="21">
      <c r="P136" s="76"/>
      <c r="Q136" s="76"/>
      <c r="R136" s="76"/>
      <c r="S136" s="76"/>
    </row>
    <row r="137" spans="16:19" s="75" customFormat="1" ht="21">
      <c r="P137" s="76"/>
      <c r="Q137" s="76"/>
      <c r="R137" s="76"/>
      <c r="S137" s="76"/>
    </row>
    <row r="138" spans="16:19" s="75" customFormat="1" ht="21">
      <c r="P138" s="76"/>
      <c r="Q138" s="76"/>
      <c r="R138" s="76"/>
      <c r="S138" s="76"/>
    </row>
    <row r="139" spans="16:19" s="75" customFormat="1" ht="21">
      <c r="P139" s="76"/>
      <c r="Q139" s="76"/>
      <c r="R139" s="76"/>
      <c r="S139" s="76"/>
    </row>
    <row r="140" spans="16:19" s="75" customFormat="1" ht="21">
      <c r="P140" s="76"/>
      <c r="Q140" s="76"/>
      <c r="R140" s="76"/>
      <c r="S140" s="76"/>
    </row>
    <row r="141" spans="16:19" s="75" customFormat="1" ht="21">
      <c r="P141" s="76"/>
      <c r="Q141" s="76"/>
      <c r="R141" s="76"/>
      <c r="S141" s="76"/>
    </row>
    <row r="142" spans="16:19" s="75" customFormat="1" ht="21">
      <c r="P142" s="76"/>
      <c r="Q142" s="76"/>
      <c r="R142" s="76"/>
      <c r="S142" s="76"/>
    </row>
    <row r="143" spans="16:19" s="75" customFormat="1" ht="21">
      <c r="P143" s="76"/>
      <c r="Q143" s="76"/>
      <c r="R143" s="76"/>
      <c r="S143" s="76"/>
    </row>
    <row r="144" spans="16:19" s="75" customFormat="1" ht="21">
      <c r="P144" s="76"/>
      <c r="Q144" s="76"/>
      <c r="R144" s="76"/>
      <c r="S144" s="76"/>
    </row>
    <row r="145" spans="16:19" s="75" customFormat="1" ht="21">
      <c r="P145" s="76"/>
      <c r="Q145" s="76"/>
      <c r="R145" s="76"/>
      <c r="S145" s="76"/>
    </row>
    <row r="146" spans="16:19" s="75" customFormat="1" ht="21">
      <c r="P146" s="76"/>
      <c r="Q146" s="76"/>
      <c r="R146" s="76"/>
      <c r="S146" s="76"/>
    </row>
    <row r="147" spans="16:19" s="75" customFormat="1" ht="21">
      <c r="P147" s="76"/>
      <c r="Q147" s="76"/>
      <c r="R147" s="76"/>
      <c r="S147" s="76"/>
    </row>
    <row r="148" spans="16:19" s="75" customFormat="1" ht="21">
      <c r="P148" s="76"/>
      <c r="Q148" s="76"/>
      <c r="R148" s="76"/>
      <c r="S148" s="76"/>
    </row>
    <row r="149" spans="16:19" s="75" customFormat="1" ht="21">
      <c r="P149" s="76"/>
      <c r="Q149" s="76"/>
      <c r="R149" s="76"/>
      <c r="S149" s="76"/>
    </row>
    <row r="150" spans="16:19" s="75" customFormat="1" ht="21">
      <c r="P150" s="76"/>
      <c r="Q150" s="76"/>
      <c r="R150" s="76"/>
      <c r="S150" s="76"/>
    </row>
    <row r="151" spans="16:19" s="75" customFormat="1" ht="21">
      <c r="P151" s="76"/>
      <c r="Q151" s="76"/>
      <c r="R151" s="76"/>
      <c r="S151" s="76"/>
    </row>
    <row r="152" spans="16:19" s="75" customFormat="1" ht="21">
      <c r="P152" s="76"/>
      <c r="Q152" s="76"/>
      <c r="R152" s="76"/>
      <c r="S152" s="76"/>
    </row>
    <row r="153" spans="16:19" s="75" customFormat="1" ht="21">
      <c r="P153" s="76"/>
      <c r="Q153" s="76"/>
      <c r="R153" s="76"/>
      <c r="S153" s="76"/>
    </row>
    <row r="154" spans="16:19" s="75" customFormat="1" ht="21">
      <c r="P154" s="76"/>
      <c r="Q154" s="76"/>
      <c r="R154" s="76"/>
      <c r="S154" s="76"/>
    </row>
    <row r="155" spans="16:19" s="75" customFormat="1" ht="21">
      <c r="P155" s="76"/>
      <c r="Q155" s="76"/>
      <c r="R155" s="76"/>
      <c r="S155" s="76"/>
    </row>
    <row r="156" spans="16:19" s="75" customFormat="1" ht="21">
      <c r="P156" s="76"/>
      <c r="Q156" s="76"/>
      <c r="R156" s="76"/>
      <c r="S156" s="76"/>
    </row>
    <row r="157" spans="16:19" s="75" customFormat="1" ht="21">
      <c r="P157" s="76"/>
      <c r="Q157" s="76"/>
      <c r="R157" s="76"/>
      <c r="S157" s="76"/>
    </row>
    <row r="158" spans="16:19" s="75" customFormat="1" ht="21">
      <c r="P158" s="76"/>
      <c r="Q158" s="76"/>
      <c r="R158" s="76"/>
      <c r="S158" s="76"/>
    </row>
    <row r="159" spans="16:19" s="75" customFormat="1" ht="21">
      <c r="P159" s="76"/>
      <c r="Q159" s="76"/>
      <c r="R159" s="76"/>
      <c r="S159" s="76"/>
    </row>
    <row r="160" spans="16:19" s="75" customFormat="1" ht="21">
      <c r="P160" s="76"/>
      <c r="Q160" s="76"/>
      <c r="R160" s="76"/>
      <c r="S160" s="76"/>
    </row>
    <row r="161" spans="16:19" s="75" customFormat="1" ht="21">
      <c r="P161" s="76"/>
      <c r="Q161" s="76"/>
      <c r="R161" s="76"/>
      <c r="S161" s="76"/>
    </row>
    <row r="162" spans="16:19" s="75" customFormat="1" ht="21">
      <c r="P162" s="76"/>
      <c r="Q162" s="76"/>
      <c r="R162" s="76"/>
      <c r="S162" s="76"/>
    </row>
    <row r="163" spans="16:19" s="75" customFormat="1" ht="21">
      <c r="P163" s="76"/>
      <c r="Q163" s="76"/>
      <c r="R163" s="76"/>
      <c r="S163" s="76"/>
    </row>
    <row r="164" spans="16:19" s="75" customFormat="1" ht="21">
      <c r="P164" s="76"/>
      <c r="Q164" s="76"/>
      <c r="R164" s="76"/>
      <c r="S164" s="76"/>
    </row>
    <row r="165" spans="16:19" s="75" customFormat="1" ht="21">
      <c r="P165" s="76"/>
      <c r="Q165" s="76"/>
      <c r="R165" s="76"/>
      <c r="S165" s="76"/>
    </row>
    <row r="166" spans="16:19" s="75" customFormat="1" ht="21">
      <c r="P166" s="76"/>
      <c r="Q166" s="76"/>
      <c r="R166" s="76"/>
      <c r="S166" s="76"/>
    </row>
    <row r="167" spans="16:19" s="75" customFormat="1" ht="21">
      <c r="P167" s="76"/>
      <c r="Q167" s="76"/>
      <c r="R167" s="76"/>
      <c r="S167" s="76"/>
    </row>
    <row r="168" spans="16:19" s="75" customFormat="1" ht="21">
      <c r="P168" s="76"/>
      <c r="Q168" s="76"/>
      <c r="R168" s="76"/>
      <c r="S168" s="76"/>
    </row>
    <row r="169" spans="16:19" s="75" customFormat="1" ht="21">
      <c r="P169" s="76"/>
      <c r="Q169" s="76"/>
      <c r="R169" s="76"/>
      <c r="S169" s="76"/>
    </row>
    <row r="170" spans="16:19" s="75" customFormat="1" ht="21">
      <c r="P170" s="76"/>
      <c r="Q170" s="76"/>
      <c r="R170" s="76"/>
      <c r="S170" s="76"/>
    </row>
    <row r="171" spans="16:19" s="75" customFormat="1" ht="21">
      <c r="P171" s="76"/>
      <c r="Q171" s="76"/>
      <c r="R171" s="76"/>
      <c r="S171" s="76"/>
    </row>
    <row r="172" spans="16:19" s="75" customFormat="1" ht="21">
      <c r="P172" s="76"/>
      <c r="Q172" s="76"/>
      <c r="R172" s="76"/>
      <c r="S172" s="76"/>
    </row>
    <row r="173" spans="16:19" s="75" customFormat="1" ht="21">
      <c r="P173" s="76"/>
      <c r="Q173" s="76"/>
      <c r="R173" s="76"/>
      <c r="S173" s="76"/>
    </row>
    <row r="174" spans="16:19" s="75" customFormat="1" ht="21">
      <c r="P174" s="76"/>
      <c r="Q174" s="76"/>
      <c r="R174" s="76"/>
      <c r="S174" s="76"/>
    </row>
    <row r="175" spans="16:19" s="75" customFormat="1" ht="21">
      <c r="P175" s="76"/>
      <c r="Q175" s="76"/>
      <c r="R175" s="76"/>
      <c r="S175" s="76"/>
    </row>
    <row r="176" spans="16:19" s="75" customFormat="1" ht="21">
      <c r="P176" s="76"/>
      <c r="Q176" s="76"/>
      <c r="R176" s="76"/>
      <c r="S176" s="76"/>
    </row>
    <row r="177" spans="16:19" s="75" customFormat="1" ht="21">
      <c r="P177" s="76"/>
      <c r="Q177" s="76"/>
      <c r="R177" s="76"/>
      <c r="S177" s="76"/>
    </row>
    <row r="178" spans="16:19" s="75" customFormat="1" ht="21">
      <c r="P178" s="76"/>
      <c r="Q178" s="76"/>
      <c r="R178" s="76"/>
      <c r="S178" s="76"/>
    </row>
    <row r="179" spans="16:19" s="75" customFormat="1" ht="21">
      <c r="P179" s="76"/>
      <c r="Q179" s="76"/>
      <c r="R179" s="76"/>
      <c r="S179" s="76"/>
    </row>
    <row r="180" spans="16:19" s="75" customFormat="1" ht="21">
      <c r="P180" s="76"/>
      <c r="Q180" s="76"/>
      <c r="R180" s="76"/>
      <c r="S180" s="76"/>
    </row>
    <row r="181" spans="16:19" s="75" customFormat="1" ht="21">
      <c r="P181" s="76"/>
      <c r="Q181" s="76"/>
      <c r="R181" s="76"/>
      <c r="S181" s="76"/>
    </row>
    <row r="182" spans="16:19" s="75" customFormat="1" ht="21">
      <c r="P182" s="76"/>
      <c r="Q182" s="76"/>
      <c r="R182" s="76"/>
      <c r="S182" s="76"/>
    </row>
    <row r="183" spans="16:19" s="75" customFormat="1" ht="21">
      <c r="P183" s="76"/>
      <c r="Q183" s="76"/>
      <c r="R183" s="76"/>
      <c r="S183" s="76"/>
    </row>
    <row r="184" spans="16:19" s="75" customFormat="1" ht="21">
      <c r="P184" s="76"/>
      <c r="Q184" s="76"/>
      <c r="R184" s="76"/>
      <c r="S184" s="76"/>
    </row>
    <row r="185" spans="16:19" s="75" customFormat="1" ht="21">
      <c r="P185" s="76"/>
      <c r="Q185" s="76"/>
      <c r="R185" s="76"/>
      <c r="S185" s="76"/>
    </row>
    <row r="186" spans="16:19" s="75" customFormat="1" ht="21">
      <c r="P186" s="76"/>
      <c r="Q186" s="76"/>
      <c r="R186" s="76"/>
      <c r="S186" s="76"/>
    </row>
    <row r="187" spans="16:19" s="75" customFormat="1" ht="21">
      <c r="P187" s="76"/>
      <c r="Q187" s="76"/>
      <c r="R187" s="76"/>
      <c r="S187" s="76"/>
    </row>
    <row r="188" spans="16:19" s="75" customFormat="1" ht="21">
      <c r="P188" s="76"/>
      <c r="Q188" s="76"/>
      <c r="R188" s="76"/>
      <c r="S188" s="76"/>
    </row>
    <row r="189" spans="16:19" s="75" customFormat="1" ht="21">
      <c r="P189" s="76"/>
      <c r="Q189" s="76"/>
      <c r="R189" s="76"/>
      <c r="S189" s="76"/>
    </row>
    <row r="190" spans="16:19" s="75" customFormat="1" ht="21">
      <c r="P190" s="76"/>
      <c r="Q190" s="76"/>
      <c r="R190" s="76"/>
      <c r="S190" s="76"/>
    </row>
    <row r="191" spans="16:19" s="75" customFormat="1" ht="21">
      <c r="P191" s="76"/>
      <c r="Q191" s="76"/>
      <c r="R191" s="76"/>
      <c r="S191" s="76"/>
    </row>
    <row r="192" spans="16:19" s="75" customFormat="1" ht="21">
      <c r="P192" s="76"/>
      <c r="Q192" s="76"/>
      <c r="R192" s="76"/>
      <c r="S192" s="76"/>
    </row>
    <row r="193" spans="16:19" s="75" customFormat="1" ht="21">
      <c r="P193" s="76"/>
      <c r="Q193" s="76"/>
      <c r="R193" s="76"/>
      <c r="S193" s="76"/>
    </row>
  </sheetData>
  <sheetProtection/>
  <autoFilter ref="S6:S56"/>
  <mergeCells count="94">
    <mergeCell ref="A57:A58"/>
    <mergeCell ref="B57:B58"/>
    <mergeCell ref="C57:C58"/>
    <mergeCell ref="B24:B27"/>
    <mergeCell ref="C24:C27"/>
    <mergeCell ref="A29:A32"/>
    <mergeCell ref="B29:B32"/>
    <mergeCell ref="C29:C32"/>
    <mergeCell ref="A34:A37"/>
    <mergeCell ref="C34:C37"/>
    <mergeCell ref="A79:F79"/>
    <mergeCell ref="D57:D58"/>
    <mergeCell ref="E57:E58"/>
    <mergeCell ref="A59:A60"/>
    <mergeCell ref="B59:B60"/>
    <mergeCell ref="C59:C60"/>
    <mergeCell ref="A68:A69"/>
    <mergeCell ref="B68:B69"/>
    <mergeCell ref="C39:C42"/>
    <mergeCell ref="C68:C69"/>
    <mergeCell ref="B74:B75"/>
    <mergeCell ref="C74:C75"/>
    <mergeCell ref="A76:F76"/>
    <mergeCell ref="A77:A78"/>
    <mergeCell ref="B77:B78"/>
    <mergeCell ref="C77:C78"/>
    <mergeCell ref="A73:F73"/>
    <mergeCell ref="A74:A75"/>
    <mergeCell ref="A56:H56"/>
    <mergeCell ref="A70:F70"/>
    <mergeCell ref="A71:A72"/>
    <mergeCell ref="B71:B72"/>
    <mergeCell ref="C71:C72"/>
    <mergeCell ref="A1:H1"/>
    <mergeCell ref="A2:H2"/>
    <mergeCell ref="A7:A8"/>
    <mergeCell ref="A19:A22"/>
    <mergeCell ref="B19:B22"/>
    <mergeCell ref="E84:E85"/>
    <mergeCell ref="B86:C86"/>
    <mergeCell ref="B92:C93"/>
    <mergeCell ref="D92:E93"/>
    <mergeCell ref="B87:C87"/>
    <mergeCell ref="B88:C88"/>
    <mergeCell ref="B89:E89"/>
    <mergeCell ref="A91:H91"/>
    <mergeCell ref="B102:C102"/>
    <mergeCell ref="B103:C103"/>
    <mergeCell ref="B95:C95"/>
    <mergeCell ref="D95:E95"/>
    <mergeCell ref="A97:H97"/>
    <mergeCell ref="B98:C99"/>
    <mergeCell ref="D98:D99"/>
    <mergeCell ref="E98:E99"/>
    <mergeCell ref="B100:C100"/>
    <mergeCell ref="B7:B8"/>
    <mergeCell ref="C7:C8"/>
    <mergeCell ref="D7:D8"/>
    <mergeCell ref="E7:E8"/>
    <mergeCell ref="B101:C101"/>
    <mergeCell ref="B94:C94"/>
    <mergeCell ref="D94:E94"/>
    <mergeCell ref="A82:H82"/>
    <mergeCell ref="B84:D85"/>
    <mergeCell ref="A9:A12"/>
    <mergeCell ref="C14:C17"/>
    <mergeCell ref="A49:A52"/>
    <mergeCell ref="B49:B52"/>
    <mergeCell ref="C49:C52"/>
    <mergeCell ref="A44:A47"/>
    <mergeCell ref="B44:B47"/>
    <mergeCell ref="C19:C22"/>
    <mergeCell ref="A39:A42"/>
    <mergeCell ref="A24:A27"/>
    <mergeCell ref="B34:B37"/>
    <mergeCell ref="A67:F67"/>
    <mergeCell ref="A61:F61"/>
    <mergeCell ref="A62:A63"/>
    <mergeCell ref="B62:B63"/>
    <mergeCell ref="C62:C63"/>
    <mergeCell ref="A64:F64"/>
    <mergeCell ref="A65:A66"/>
    <mergeCell ref="B65:B66"/>
    <mergeCell ref="C65:C66"/>
    <mergeCell ref="B4:C4"/>
    <mergeCell ref="G4:H4"/>
    <mergeCell ref="A3:B3"/>
    <mergeCell ref="C3:H3"/>
    <mergeCell ref="C44:C47"/>
    <mergeCell ref="B39:B42"/>
    <mergeCell ref="B9:B12"/>
    <mergeCell ref="C9:C12"/>
    <mergeCell ref="A14:A17"/>
    <mergeCell ref="B14:B17"/>
  </mergeCells>
  <dataValidations count="6">
    <dataValidation type="list" allowBlank="1" showInputMessage="1" showErrorMessage="1" sqref="C5">
      <formula1>$P$6:$P$8</formula1>
    </dataValidation>
    <dataValidation type="list" allowBlank="1" showInputMessage="1" showErrorMessage="1" sqref="E5">
      <formula1>$Q$6:$Q$16</formula1>
    </dataValidation>
    <dataValidation type="list" allowBlank="1" showInputMessage="1" showErrorMessage="1" sqref="E4">
      <formula1>$T$6:$T$22</formula1>
    </dataValidation>
    <dataValidation type="list" allowBlank="1" showInputMessage="1" showErrorMessage="1" sqref="G4:H4">
      <formula1>$U$6:$U$11</formula1>
    </dataValidation>
    <dataValidation type="list" allowBlank="1" showInputMessage="1" showErrorMessage="1" sqref="C3:H3">
      <formula1>$R$6:$R$16</formula1>
    </dataValidation>
    <dataValidation type="list" allowBlank="1" showInputMessage="1" showErrorMessage="1" sqref="B4:C4">
      <formula1>$S$6:$S$58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3"/>
  <headerFooter>
    <oddHeader>&amp;Rหน้า 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</dc:creator>
  <cp:keywords/>
  <dc:description/>
  <cp:lastModifiedBy>Windows User</cp:lastModifiedBy>
  <cp:lastPrinted>2019-06-11T08:35:16Z</cp:lastPrinted>
  <dcterms:created xsi:type="dcterms:W3CDTF">2014-04-08T10:48:17Z</dcterms:created>
  <dcterms:modified xsi:type="dcterms:W3CDTF">2021-07-29T09:00:03Z</dcterms:modified>
  <cp:category/>
  <cp:version/>
  <cp:contentType/>
  <cp:contentStatus/>
</cp:coreProperties>
</file>