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725" windowWidth="15480" windowHeight="6060"/>
  </bookViews>
  <sheets>
    <sheet name="พันธกิจที่ 1" sheetId="79" r:id="rId1"/>
    <sheet name="พันธกิจที่ 2" sheetId="80" r:id="rId2"/>
    <sheet name="พันธกิจที่3" sheetId="81" r:id="rId3"/>
    <sheet name="พันธกิจที่4" sheetId="82" r:id="rId4"/>
    <sheet name="นิติการ" sheetId="71" state="hidden" r:id="rId5"/>
  </sheets>
  <definedNames>
    <definedName name="_xlnm._FilterDatabase" localSheetId="0" hidden="1">'พันธกิจที่ 1'!$W$1:$W$136</definedName>
    <definedName name="_xlnm._FilterDatabase" localSheetId="1" hidden="1">'พันธกิจที่ 2'!$W$1:$W$58</definedName>
    <definedName name="_xlnm._FilterDatabase" localSheetId="2" hidden="1">พันธกิจที่3!$A$3:$W$33</definedName>
    <definedName name="_xlnm._FilterDatabase" localSheetId="3" hidden="1">พันธกิจที่4!$W$1:$W$16</definedName>
    <definedName name="_xlnm.Print_Area" localSheetId="4">นิติการ!$A$1:$S$83</definedName>
    <definedName name="_xlnm.Print_Area" localSheetId="0">'พันธกิจที่ 1'!$A$1:$W$130</definedName>
    <definedName name="_xlnm.Print_Area" localSheetId="1">'พันธกิจที่ 2'!$A$1:$W$29</definedName>
    <definedName name="_xlnm.Print_Area" localSheetId="2">พันธกิจที่3!$A$1:$W$33</definedName>
    <definedName name="_xlnm.Print_Area" localSheetId="3">พันธกิจที่4!$A$1:$W$25</definedName>
    <definedName name="_xlnm.Print_Titles" localSheetId="4">นิติการ!$3:$6</definedName>
    <definedName name="_xlnm.Print_Titles" localSheetId="0">'พันธกิจที่ 1'!$3:$6</definedName>
    <definedName name="_xlnm.Print_Titles" localSheetId="1">'พันธกิจที่ 2'!$3:$6</definedName>
    <definedName name="_xlnm.Print_Titles" localSheetId="2">พันธกิจที่3!$3:$6</definedName>
    <definedName name="_xlnm.Print_Titles" localSheetId="3">พันธกิจที่4!$3:$6</definedName>
  </definedNames>
  <calcPr calcId="145621"/>
</workbook>
</file>

<file path=xl/calcChain.xml><?xml version="1.0" encoding="utf-8"?>
<calcChain xmlns="http://schemas.openxmlformats.org/spreadsheetml/2006/main">
  <c r="F33" i="81" l="1"/>
  <c r="G33" i="81"/>
  <c r="H33" i="81"/>
  <c r="I33" i="81"/>
  <c r="J33" i="81"/>
  <c r="J17" i="81"/>
  <c r="F16" i="81"/>
  <c r="F15" i="81" s="1"/>
  <c r="G16" i="81"/>
  <c r="G15" i="81" s="1"/>
  <c r="H16" i="81"/>
  <c r="H15" i="81" s="1"/>
  <c r="I16" i="81"/>
  <c r="I15" i="81" s="1"/>
  <c r="E16" i="81"/>
  <c r="E15" i="81" s="1"/>
  <c r="F11" i="81"/>
  <c r="F10" i="81" s="1"/>
  <c r="F9" i="81" s="1"/>
  <c r="G11" i="81"/>
  <c r="G10" i="81" s="1"/>
  <c r="G9" i="81" s="1"/>
  <c r="H11" i="81"/>
  <c r="H10" i="81" s="1"/>
  <c r="H9" i="81" s="1"/>
  <c r="I11" i="81"/>
  <c r="I10" i="81" s="1"/>
  <c r="I9" i="81" s="1"/>
  <c r="J11" i="81"/>
  <c r="J10" i="81" s="1"/>
  <c r="E11" i="81"/>
  <c r="E10" i="81" s="1"/>
  <c r="E9" i="81" s="1"/>
  <c r="E33" i="81" s="1"/>
  <c r="J30" i="81"/>
  <c r="J29" i="81"/>
  <c r="J28" i="81"/>
  <c r="J27" i="81"/>
  <c r="J26" i="81"/>
  <c r="J25" i="81"/>
  <c r="J24" i="81"/>
  <c r="J23" i="81"/>
  <c r="J22" i="81"/>
  <c r="J21" i="81"/>
  <c r="J20" i="81"/>
  <c r="J19" i="81"/>
  <c r="J18" i="81"/>
  <c r="J16" i="81" l="1"/>
  <c r="J15" i="81" s="1"/>
  <c r="J9" i="81" s="1"/>
  <c r="F11" i="82" l="1"/>
  <c r="G11" i="82"/>
  <c r="H11" i="82"/>
  <c r="I11" i="82"/>
  <c r="J11" i="82"/>
  <c r="E11" i="82"/>
  <c r="F10" i="82"/>
  <c r="F7" i="82" s="1"/>
  <c r="G10" i="82"/>
  <c r="G7" i="82" s="1"/>
  <c r="H10" i="82"/>
  <c r="H7" i="82" s="1"/>
  <c r="I10" i="82"/>
  <c r="I7" i="82" s="1"/>
  <c r="J10" i="82"/>
  <c r="J7" i="82" s="1"/>
  <c r="E10" i="82"/>
  <c r="E7" i="82" s="1"/>
  <c r="N44" i="79"/>
  <c r="J44" i="79"/>
  <c r="N20" i="82"/>
  <c r="J20" i="82"/>
  <c r="N19" i="82"/>
  <c r="J19" i="82"/>
  <c r="N18" i="82"/>
  <c r="J18" i="82"/>
  <c r="N17" i="82"/>
  <c r="J17" i="82"/>
  <c r="N16" i="82"/>
  <c r="J16" i="82"/>
  <c r="N15" i="82"/>
  <c r="J15" i="82"/>
  <c r="N14" i="82"/>
  <c r="J14" i="82"/>
  <c r="N13" i="82"/>
  <c r="F13" i="82"/>
  <c r="J13" i="82" s="1"/>
  <c r="J23" i="82" s="1"/>
  <c r="N12" i="82"/>
  <c r="J12" i="82"/>
  <c r="F23" i="82" l="1"/>
  <c r="F10" i="80"/>
  <c r="G10" i="80"/>
  <c r="H10" i="80"/>
  <c r="I10" i="80"/>
  <c r="E10" i="80"/>
  <c r="F17" i="80"/>
  <c r="N26" i="80"/>
  <c r="F9" i="80" l="1"/>
  <c r="F8" i="80" s="1"/>
  <c r="F7" i="80" s="1"/>
  <c r="F29" i="80" s="1"/>
  <c r="G9" i="80"/>
  <c r="G8" i="80" s="1"/>
  <c r="G7" i="80" s="1"/>
  <c r="G29" i="80" s="1"/>
  <c r="H9" i="80"/>
  <c r="H8" i="80" s="1"/>
  <c r="H7" i="80" s="1"/>
  <c r="H29" i="80" s="1"/>
  <c r="I9" i="80"/>
  <c r="I8" i="80" s="1"/>
  <c r="I7" i="80" s="1"/>
  <c r="I29" i="80" s="1"/>
  <c r="E9" i="80"/>
  <c r="E8" i="80" s="1"/>
  <c r="E7" i="80" s="1"/>
  <c r="E29" i="80" s="1"/>
  <c r="N25" i="80"/>
  <c r="I97" i="79"/>
  <c r="F95" i="79"/>
  <c r="G95" i="79"/>
  <c r="I95" i="79"/>
  <c r="H97" i="79"/>
  <c r="E95" i="79"/>
  <c r="G80" i="79"/>
  <c r="H80" i="79"/>
  <c r="I80" i="79"/>
  <c r="F89" i="79"/>
  <c r="F81" i="79"/>
  <c r="F80" i="79" s="1"/>
  <c r="F36" i="79"/>
  <c r="F21" i="79"/>
  <c r="V125" i="79"/>
  <c r="U125" i="79"/>
  <c r="T125" i="79"/>
  <c r="S125" i="79"/>
  <c r="R125" i="79"/>
  <c r="J125" i="79"/>
  <c r="J124" i="79" s="1"/>
  <c r="I125" i="79"/>
  <c r="I124" i="79" s="1"/>
  <c r="H125" i="79"/>
  <c r="H124" i="79" s="1"/>
  <c r="G125" i="79"/>
  <c r="G124" i="79" s="1"/>
  <c r="F125" i="79"/>
  <c r="F124" i="79" s="1"/>
  <c r="E125" i="79"/>
  <c r="E124" i="79" s="1"/>
  <c r="F128" i="79"/>
  <c r="G128" i="79"/>
  <c r="H128" i="79"/>
  <c r="I128" i="79"/>
  <c r="J128" i="79"/>
  <c r="K128" i="79"/>
  <c r="L128" i="79"/>
  <c r="M128" i="79"/>
  <c r="N128" i="79"/>
  <c r="O128" i="79"/>
  <c r="P128" i="79"/>
  <c r="Q128" i="79"/>
  <c r="R128" i="79"/>
  <c r="S128" i="79"/>
  <c r="T128" i="79"/>
  <c r="U128" i="79"/>
  <c r="V128" i="79"/>
  <c r="W128" i="79"/>
  <c r="E128" i="79"/>
  <c r="F120" i="79"/>
  <c r="G120" i="79"/>
  <c r="H120" i="79"/>
  <c r="I120" i="79"/>
  <c r="J120" i="79"/>
  <c r="K120" i="79"/>
  <c r="L120" i="79"/>
  <c r="M120" i="79"/>
  <c r="N120" i="79"/>
  <c r="O120" i="79"/>
  <c r="P120" i="79"/>
  <c r="Q120" i="79"/>
  <c r="R120" i="79"/>
  <c r="S120" i="79"/>
  <c r="T120" i="79"/>
  <c r="U120" i="79"/>
  <c r="V120" i="79"/>
  <c r="W120" i="79"/>
  <c r="E120" i="79"/>
  <c r="F116" i="79"/>
  <c r="G116" i="79"/>
  <c r="H116" i="79"/>
  <c r="I116" i="79"/>
  <c r="J116" i="79"/>
  <c r="K116" i="79"/>
  <c r="L116" i="79"/>
  <c r="M116" i="79"/>
  <c r="N116" i="79"/>
  <c r="O116" i="79"/>
  <c r="P116" i="79"/>
  <c r="Q116" i="79"/>
  <c r="R116" i="79"/>
  <c r="S116" i="79"/>
  <c r="T116" i="79"/>
  <c r="U116" i="79"/>
  <c r="V116" i="79"/>
  <c r="W116" i="79"/>
  <c r="E116" i="79"/>
  <c r="E112" i="79"/>
  <c r="F108" i="79"/>
  <c r="G108" i="79"/>
  <c r="H108" i="79"/>
  <c r="I108" i="79"/>
  <c r="J108" i="79"/>
  <c r="K108" i="79"/>
  <c r="L108" i="79"/>
  <c r="M108" i="79"/>
  <c r="O108" i="79"/>
  <c r="P108" i="79"/>
  <c r="Q108" i="79"/>
  <c r="R108" i="79"/>
  <c r="S108" i="79"/>
  <c r="T108" i="79"/>
  <c r="U108" i="79"/>
  <c r="V108" i="79"/>
  <c r="W108" i="79"/>
  <c r="E108" i="79"/>
  <c r="K95" i="79"/>
  <c r="L95" i="79"/>
  <c r="M95" i="79"/>
  <c r="O95" i="79"/>
  <c r="P95" i="79"/>
  <c r="Q95" i="79"/>
  <c r="R95" i="79"/>
  <c r="S95" i="79"/>
  <c r="T95" i="79"/>
  <c r="U95" i="79"/>
  <c r="V95" i="79"/>
  <c r="W95" i="79"/>
  <c r="K80" i="79"/>
  <c r="L80" i="79"/>
  <c r="M80" i="79"/>
  <c r="O80" i="79"/>
  <c r="P80" i="79"/>
  <c r="Q80" i="79"/>
  <c r="R80" i="79"/>
  <c r="S80" i="79"/>
  <c r="T80" i="79"/>
  <c r="U80" i="79"/>
  <c r="V80" i="79"/>
  <c r="W80" i="79"/>
  <c r="F76" i="79"/>
  <c r="F75" i="79" s="1"/>
  <c r="F74" i="79" s="1"/>
  <c r="G76" i="79"/>
  <c r="G75" i="79" s="1"/>
  <c r="G74" i="79" s="1"/>
  <c r="H76" i="79"/>
  <c r="I76" i="79"/>
  <c r="J76" i="79"/>
  <c r="K76" i="79"/>
  <c r="L76" i="79"/>
  <c r="M76" i="79"/>
  <c r="N76" i="79"/>
  <c r="O76" i="79"/>
  <c r="P76" i="79"/>
  <c r="Q76" i="79"/>
  <c r="R76" i="79"/>
  <c r="S76" i="79"/>
  <c r="T76" i="79"/>
  <c r="U76" i="79"/>
  <c r="V76" i="79"/>
  <c r="W76" i="79"/>
  <c r="E76" i="79"/>
  <c r="F69" i="79"/>
  <c r="F68" i="79" s="1"/>
  <c r="F67" i="79" s="1"/>
  <c r="G69" i="79"/>
  <c r="G68" i="79" s="1"/>
  <c r="G67" i="79" s="1"/>
  <c r="H69" i="79"/>
  <c r="H68" i="79" s="1"/>
  <c r="H67" i="79" s="1"/>
  <c r="I69" i="79"/>
  <c r="I68" i="79" s="1"/>
  <c r="I67" i="79" s="1"/>
  <c r="J69" i="79"/>
  <c r="J68" i="79" s="1"/>
  <c r="J67" i="79" s="1"/>
  <c r="E69" i="79"/>
  <c r="E68" i="79" s="1"/>
  <c r="E67" i="79" s="1"/>
  <c r="F58" i="79"/>
  <c r="G58" i="79"/>
  <c r="H58" i="79"/>
  <c r="H57" i="79" s="1"/>
  <c r="I58" i="79"/>
  <c r="I57" i="79" s="1"/>
  <c r="J58" i="79"/>
  <c r="J57" i="79" s="1"/>
  <c r="E58" i="79"/>
  <c r="F47" i="79"/>
  <c r="G47" i="79"/>
  <c r="H47" i="79"/>
  <c r="I47" i="79"/>
  <c r="E47" i="79"/>
  <c r="G11" i="79"/>
  <c r="G10" i="79" s="1"/>
  <c r="G9" i="79" s="1"/>
  <c r="H11" i="79"/>
  <c r="H10" i="79" s="1"/>
  <c r="H9" i="79" s="1"/>
  <c r="I11" i="79"/>
  <c r="I10" i="79" s="1"/>
  <c r="I9" i="79" s="1"/>
  <c r="R11" i="79"/>
  <c r="R10" i="79" s="1"/>
  <c r="S11" i="79"/>
  <c r="S10" i="79" s="1"/>
  <c r="T11" i="79"/>
  <c r="T10" i="79" s="1"/>
  <c r="U11" i="79"/>
  <c r="U10" i="79" s="1"/>
  <c r="V11" i="79"/>
  <c r="V10" i="79" s="1"/>
  <c r="W11" i="79"/>
  <c r="W10" i="79" s="1"/>
  <c r="E11" i="79"/>
  <c r="E10" i="79" s="1"/>
  <c r="E9" i="79" s="1"/>
  <c r="J49" i="79"/>
  <c r="J48" i="79"/>
  <c r="J41" i="79"/>
  <c r="J42" i="79"/>
  <c r="J43" i="79"/>
  <c r="J40" i="79"/>
  <c r="J38" i="79"/>
  <c r="J39" i="79"/>
  <c r="J37" i="79"/>
  <c r="J35" i="79"/>
  <c r="J30" i="79"/>
  <c r="J31" i="79"/>
  <c r="J32" i="79"/>
  <c r="J33" i="79"/>
  <c r="J34" i="79"/>
  <c r="J29" i="79"/>
  <c r="I75" i="79" l="1"/>
  <c r="I74" i="79" s="1"/>
  <c r="I7" i="79" s="1"/>
  <c r="G7" i="79"/>
  <c r="J47" i="79"/>
  <c r="H95" i="79"/>
  <c r="J95" i="79" s="1"/>
  <c r="J10" i="80"/>
  <c r="J9" i="80" s="1"/>
  <c r="J8" i="80" s="1"/>
  <c r="J7" i="80" s="1"/>
  <c r="J29" i="80" s="1"/>
  <c r="N36" i="79"/>
  <c r="M36" i="79"/>
  <c r="L36" i="79"/>
  <c r="K36" i="79"/>
  <c r="N109" i="79"/>
  <c r="N108" i="79" s="1"/>
  <c r="N105" i="79"/>
  <c r="N91" i="79"/>
  <c r="N90" i="79"/>
  <c r="E89" i="79"/>
  <c r="E80" i="79" s="1"/>
  <c r="J80" i="79" s="1"/>
  <c r="J23" i="79"/>
  <c r="J24" i="79"/>
  <c r="J25" i="79"/>
  <c r="J26" i="79"/>
  <c r="J27" i="79"/>
  <c r="J22" i="79"/>
  <c r="N64" i="79"/>
  <c r="N63" i="79"/>
  <c r="N83" i="79"/>
  <c r="N82" i="79"/>
  <c r="N43" i="79"/>
  <c r="N60" i="79"/>
  <c r="N61" i="79"/>
  <c r="H75" i="79" l="1"/>
  <c r="H74" i="79" s="1"/>
  <c r="H7" i="79" s="1"/>
  <c r="J75" i="79"/>
  <c r="J74" i="79" s="1"/>
  <c r="E75" i="79"/>
  <c r="E74" i="79" s="1"/>
  <c r="E7" i="79" s="1"/>
  <c r="F12" i="79"/>
  <c r="F11" i="79" s="1"/>
  <c r="F10" i="79" s="1"/>
  <c r="F9" i="79" s="1"/>
  <c r="F7" i="79" s="1"/>
  <c r="J14" i="79"/>
  <c r="J15" i="79"/>
  <c r="J16" i="79"/>
  <c r="J17" i="79"/>
  <c r="J18" i="79"/>
  <c r="J19" i="79"/>
  <c r="J13" i="79"/>
  <c r="J11" i="79" l="1"/>
  <c r="J10" i="79" s="1"/>
  <c r="J9" i="79" s="1"/>
  <c r="J7" i="79" s="1"/>
  <c r="N127" i="79"/>
  <c r="N96" i="79"/>
  <c r="N85" i="79"/>
  <c r="N86" i="79"/>
  <c r="N87" i="79"/>
  <c r="N88" i="79"/>
  <c r="N84" i="79"/>
  <c r="N71" i="79"/>
  <c r="N70" i="79"/>
  <c r="N59" i="79"/>
  <c r="N51" i="79"/>
  <c r="N52" i="79"/>
  <c r="N53" i="79"/>
  <c r="N50" i="79"/>
  <c r="N49" i="79"/>
  <c r="N48" i="79"/>
  <c r="N30" i="79"/>
  <c r="N31" i="79"/>
  <c r="N32" i="79"/>
  <c r="N29" i="79"/>
  <c r="N42" i="79"/>
  <c r="N40" i="79"/>
  <c r="N41" i="79"/>
  <c r="N104" i="79"/>
  <c r="J104" i="79"/>
  <c r="N103" i="79"/>
  <c r="J103" i="79"/>
  <c r="N102" i="79"/>
  <c r="J102" i="79"/>
  <c r="N101" i="79"/>
  <c r="J101" i="79"/>
  <c r="N100" i="79"/>
  <c r="J100" i="79"/>
  <c r="N99" i="79"/>
  <c r="J99" i="79"/>
  <c r="N98" i="79"/>
  <c r="J98" i="79"/>
  <c r="J97" i="79" s="1"/>
  <c r="J96" i="79"/>
  <c r="N80" i="79" l="1"/>
  <c r="N95" i="79"/>
  <c r="N12" i="81"/>
  <c r="N16" i="80"/>
  <c r="G83" i="71" l="1"/>
  <c r="F83" i="71"/>
  <c r="E83" i="71"/>
  <c r="D83" i="71"/>
  <c r="C83" i="71"/>
  <c r="K126" i="79"/>
  <c r="N126" i="79" s="1"/>
</calcChain>
</file>

<file path=xl/sharedStrings.xml><?xml version="1.0" encoding="utf-8"?>
<sst xmlns="http://schemas.openxmlformats.org/spreadsheetml/2006/main" count="823" uniqueCount="376">
  <si>
    <t>ชื่อโครงการ</t>
  </si>
  <si>
    <t>ผลผลิต</t>
  </si>
  <si>
    <t>งบประมาณ</t>
  </si>
  <si>
    <t>แผ่นดิน</t>
  </si>
  <si>
    <t>รายได้</t>
  </si>
  <si>
    <t>งบอื่นๆ ของหน่วยงาน</t>
  </si>
  <si>
    <t>งบกลาง</t>
  </si>
  <si>
    <t>งบดำเนินงาน</t>
  </si>
  <si>
    <t>เงินรายได้</t>
  </si>
  <si>
    <t>งบแผ่นดิน</t>
  </si>
  <si>
    <t>ผู้รับผิดชอบ</t>
  </si>
  <si>
    <t>โครงการ</t>
  </si>
  <si>
    <t>เบอร์โทรศัพท์</t>
  </si>
  <si>
    <t>จำนวนผู้เข้าร่วมโครงการ</t>
  </si>
  <si>
    <t>นศ.</t>
  </si>
  <si>
    <t>บุคลากร</t>
  </si>
  <si>
    <t>บุคคล</t>
  </si>
  <si>
    <t>ภายนอก</t>
  </si>
  <si>
    <t>รวม</t>
  </si>
  <si>
    <t>ค่าเป้าหมาย</t>
  </si>
  <si>
    <t>ตัวชี้วัด</t>
  </si>
  <si>
    <t>ระยะเวลา</t>
  </si>
  <si>
    <t>ดำเนินการ</t>
  </si>
  <si>
    <t>ความสอดคล้องกับแผนกลยุทธ์</t>
  </si>
  <si>
    <t>แผน</t>
  </si>
  <si>
    <t>กลยุทธ์</t>
  </si>
  <si>
    <t>มาตรการ</t>
  </si>
  <si>
    <t>แผนงาน</t>
  </si>
  <si>
    <t>การพัฒนา มทร.ศรีวิชัย</t>
  </si>
  <si>
    <t>ระดับ</t>
  </si>
  <si>
    <t>ผลลัพธ์</t>
  </si>
  <si>
    <t>ผลผลิต :  ผู้สำเร็จการศึกษาด้านวิทยาศาสตร์และเทคโนโลยี</t>
  </si>
  <si>
    <t>ระบุ ด/ป</t>
  </si>
  <si>
    <t>ผลผลิต :  ผู้สำเร็จการศึกษาด้านสังคมศาสตร์</t>
  </si>
  <si>
    <t>ที่</t>
  </si>
  <si>
    <t>ผลผลิต :  ผลงานการให้บริการวิชาการ</t>
  </si>
  <si>
    <t>ผลผลิต : ผลงานทำนุบำรุงศิลปวัฒธรรม</t>
  </si>
  <si>
    <t>รวมทั้งสิ้น</t>
  </si>
  <si>
    <t>โครงการวิจัยเพื่อสร้าง สะสมองค์ความรู้ที่มีศักยภาพ</t>
  </si>
  <si>
    <t>โครงการสนับสนุนทุนและกิจกรรมนักศึกษา</t>
  </si>
  <si>
    <t>โครงการประจำปีงบประมาณ พ.ศ. 2560</t>
  </si>
  <si>
    <t>สำนักงานนิติการ</t>
  </si>
  <si>
    <t>หน่วยงาน</t>
  </si>
  <si>
    <t>1. พัฒนาคุณภาพการศึกษา</t>
  </si>
  <si>
    <t>1.1 พัฒนาคุณภาพนักศึกษา</t>
  </si>
  <si>
    <t>1.1.2</t>
  </si>
  <si>
    <t>พัฒนานักศึกษาสู่คุณลักษณะบัณฑิตที่พึงประสงค์</t>
  </si>
  <si>
    <t>ผลิตบัณฑิตนักปฏิบัติ</t>
  </si>
  <si>
    <t xml:space="preserve"> 1.1.1</t>
  </si>
  <si>
    <t>1.2.1</t>
  </si>
  <si>
    <t>การบริหารและพัฒนาทรัพยากรบุคคล</t>
  </si>
  <si>
    <t xml:space="preserve">   เตรียมความพร้อมเข้าสู่ประชาคมอาเซียน</t>
  </si>
  <si>
    <t>1.3.1</t>
  </si>
  <si>
    <t>สร้างความพร้อมแก่บุคลากรและนักศึกษาในการเข้าสู่ประชาคมอาเซียน</t>
  </si>
  <si>
    <t>2. พัฒนาการบริหารจัดการ</t>
  </si>
  <si>
    <t>พัฒนาระบบบริหารจัดการองค์การ</t>
  </si>
  <si>
    <t>2.1.1</t>
  </si>
  <si>
    <t>พัฒนาอาคารสถานที่และระบบสาธารณูปการ</t>
  </si>
  <si>
    <t>2.1.2</t>
  </si>
  <si>
    <t>พัฒนางานประชาสัมพันธ์</t>
  </si>
  <si>
    <t>2.1.3</t>
  </si>
  <si>
    <t>การบริหารจัดการและการประกันคุณภาพ</t>
  </si>
  <si>
    <t>2.1.4</t>
  </si>
  <si>
    <t>จัดทำระบบควบคุมภายในและบริหารความเสี่ยง</t>
  </si>
  <si>
    <t>2.1.5</t>
  </si>
  <si>
    <t>จัดหารายได้และบริหารทรัพย์สิน</t>
  </si>
  <si>
    <t>2.1.6</t>
  </si>
  <si>
    <t>พัฒนามหาวิทยาลัยเป็น Green Campus</t>
  </si>
  <si>
    <t>2.1.7</t>
  </si>
  <si>
    <t>อนุรักษ์พลังงาน</t>
  </si>
  <si>
    <t>พัฒนาระบบเทคโนโลยีสารสนเทศเพื่อการบริหารจัดการ</t>
  </si>
  <si>
    <t>2.2.1</t>
  </si>
  <si>
    <t>พัฒนาระบบเทคโนโลยีสารสนเทศและวิทยบริการ</t>
  </si>
  <si>
    <t>2.2.2</t>
  </si>
  <si>
    <t>พัฒนาระบบบัญชี 3 มิติ</t>
  </si>
  <si>
    <t>1. ทำนุบำรุงศาสนา อนุรักษ์ศิลปวัฒนธรรม และสิ่งแวดล้อม</t>
  </si>
  <si>
    <t>สนับสนุนและส่งเสริมการอนุรักษ์ สืบทอดและพัฒนามรดก ภูมิปัญญา ศิลปวัฒธรรม และอนุรักษ์สิ่งแวดล้อม</t>
  </si>
  <si>
    <t>1.1.1 ทำนุบำรุงศิลปวัฒธรรม</t>
  </si>
  <si>
    <t>1. พัฒนาคุณภาพงานวิจัย</t>
  </si>
  <si>
    <t>1.1  สนับสนุนสิ่งอำนวยความสะดวกและสร้างความพร้อม ความเข้มแข็งด้านการวิจัย</t>
  </si>
  <si>
    <t>1.1.1</t>
  </si>
  <si>
    <t>พัฒนาความพร้อม ความเข้มแข็ง เพื่อสนับสนุนการวิจัย</t>
  </si>
  <si>
    <t>1.2  ส่งเสริมและยกระดับมาตรฐานงานวิจัยทั้งด้านปริมาณและคุณภาพเพื่อตอบสนองความต้องการของสังคม ทั้งระดับท้องถิ่นและระดับชาติ</t>
  </si>
  <si>
    <t>พัฒนาศักยภาพนักวิจัยและคุณภาพงานวิจัย</t>
  </si>
  <si>
    <t>1. พัฒนาคุณภาพงานบริการวิชาการ</t>
  </si>
  <si>
    <t>1.1  การบริการทางวิชาการเพื่อพัฒนาคุณภาพวิชาชีพตามความต้องการชุมชน</t>
  </si>
  <si>
    <t>1.1.1การบริการทางวิชาการเพื่อพัฒนาคุณภาพวิชาชีพตามความต้องการของชุมชน</t>
  </si>
  <si>
    <t>แผนงาน/โครงการ</t>
  </si>
  <si>
    <t>งปม.</t>
  </si>
  <si>
    <t>จำนวนผู้เข้าร่วมโครงการ (คน)</t>
  </si>
  <si>
    <t>พันธกิจที่ 1 : ผลิตกำลังคนด้านวิชาชีพบนพื้นฐานวิทยาศาสตร์และเทคโนโลยีที่มีคุณภาพและ</t>
  </si>
  <si>
    <t>มีความสามารถพร้อมเข้าสู่อาชีพ</t>
  </si>
  <si>
    <t>พันธกิจที่ 3 : สร้างงานวิจัย สิ่งประดิษฐ์ และนวัตกรรม สู่การผลิตการบริการที่สามารถ</t>
  </si>
  <si>
    <t>ถ่ายทอดและสร้างมูลค่าเพิ่ม</t>
  </si>
  <si>
    <t xml:space="preserve"> และมีคุณภาพชีวิตที่ดีขึ้นอย่างยั่งยืน</t>
  </si>
  <si>
    <t>พันธกิจที่ 4  : ให้บริการวิชาการแก่สังคมเพื่อพัฒนาอาชีพให้มีความสามารถในการแข่งขัน</t>
  </si>
  <si>
    <t xml:space="preserve"> 2.)  ได้หนังสือมรดกภูมิปัญญาด้านที่อยู่อาศัยภาคใต้</t>
  </si>
  <si>
    <t xml:space="preserve">2.)  ได้เผยแพร่องค์ความรู้ และสร้างความตระหนักถึงคุณค่าทางสถาปัตยกรรมพื้นถิ่น ตลอดจนมีความรู้ความเข้าใจในวิถีวัฒนธรรมด้านที่อยู่อาศัยของชาวใต้ </t>
  </si>
  <si>
    <t>โครงการประจำปีงบประมาณ พ.ศ. 2561</t>
  </si>
  <si>
    <t>พันธกิจที่ 2 : ทำนุบำรุงศาสนา อนุรักษ์ศิลปวัฒนธรรม และสิ่งแวดล้อม</t>
  </si>
  <si>
    <t xml:space="preserve">                                        1.2  พัฒนาศักยภาพบุคลากร</t>
  </si>
  <si>
    <t>งบประมาณประจำปี 2561 (บาท)</t>
  </si>
  <si>
    <t>โครงการตรวจติดตามและประเมินผลโครงการวิจัย เงินรายได้และเงินแผ่นดิน ประจำปีงบประมาณ 2560</t>
  </si>
  <si>
    <t>-</t>
  </si>
  <si>
    <t>มิ.ย.61</t>
  </si>
  <si>
    <t>โครงการการใช้ข้อมูลเพื่อการจัดการความรู้ในการสืบค้นสารสนเทศเพื่อการศึกษา</t>
  </si>
  <si>
    <t>อย่างน้อยร้อยละ 80 ของผู้เข้าร่วมโครงการได้รับความรู้เพิ่มมากขึ้น</t>
  </si>
  <si>
    <t>ผู้เข้าร่วมโครงการสามารถนำความรู้ไปใช้ประโยชน์ได้อยู่ในระดับมาก</t>
  </si>
  <si>
    <t>ครั้งที่1 ม.ค61ครั้งที่ 2ก.ค.61</t>
  </si>
  <si>
    <t>นางสาวซันดานีย์  ทรัพย์พจน์</t>
  </si>
  <si>
    <t>โครงการยอดนักอ่านปีที่6</t>
  </si>
  <si>
    <t>ตลอดปีการศึกษา2561</t>
  </si>
  <si>
    <t xml:space="preserve"> มิ.ย. 61</t>
  </si>
  <si>
    <t>โครงการปรับพื้นฐานทางด้านภาษาอังกฤษ สาขาบริหารธุรกิจ</t>
  </si>
  <si>
    <t>โครงการอนุรักษ์ศิลปวัฒนธรรมพื้นบ้านการตีและรำกลองยาว</t>
  </si>
  <si>
    <t>ผู้เข้าร่วมโครงการได้ร่วมประชาสัมพันธ์ศิลปวัฒนธรรมพื้นบ้าน</t>
  </si>
  <si>
    <t>ผู้เข้าร่วมโครงการและบุคคลทั่วไปเกิดสำนึกในวัฒนธรรมพื้นบ้าน</t>
  </si>
  <si>
    <t>ครั้งที่ 1มี.ค.61ครั้งที่ 2 พ.ค.61</t>
  </si>
  <si>
    <t>ศรีวิชัย ร่วมใจ คืนความสดใสสู่หาดแขวงเภา</t>
  </si>
  <si>
    <t>ผู้เข้าร่วมโครงการได้รับความรู้ ความเข้าใจและมีส่วนร่วมในการทำนุบำรุงศิลปวัฒนธรรมไทยและอนุรักษ์สิ่งแวดล้อม อย่างน้อย ร้อยละ 80</t>
  </si>
  <si>
    <t>ผู้เข้าร่วมโครงการมีความตระหนักในการทะนุบำรุงศิลปวัฒนธรรมไทยและอนุรักษ์สิ่งแวดล้อม</t>
  </si>
  <si>
    <t>ครั้งที่ 1 พ.ย.60ครั้งที่ 2 ธ.ค.60ครั้งที่ 3 ม.ค.61ครั้งที่ 4 ก.พ.61ครั้งที่ 5 มิ.ย.61ครั้งที่ 6 ก.ค.61ครั้งที่ 7 ส.ค.61ครั้งที่ 8 ก.ย. 61</t>
  </si>
  <si>
    <t>โครงการค่ายคุณธรรม</t>
  </si>
  <si>
    <t xml:space="preserve">ความพึงพอใจของผู้เข้าร่วมโครงการไม่น้อยกว่าร้อยละ 80 </t>
  </si>
  <si>
    <t>โครงการสัมมนาและการแข่งขันทักษะทางวิชาการด้านบริหารธุรกิจ ครั้งที่ 3</t>
  </si>
  <si>
    <t>ผุ้เข้าร่วมโครงการได้รับรางวัลจากการประกวด แข่งขัน</t>
  </si>
  <si>
    <t>ผู้เข้าร่วมโครงการเกิดทักษะทางวิชาการ/วิชาชีพ</t>
  </si>
  <si>
    <t>ม.ค.-พ.ค.61</t>
  </si>
  <si>
    <t>โครงการ เตรียมความพร้อมก่อนเข้าเรียน นักศึกษาหลักสูตรวิชาการบัญชี    วิทยาลัยเทคโนโลยีอุตสาหกรรมและการจัดการ  ปีการศึกษา 2561</t>
  </si>
  <si>
    <t>อ.กมลนันท์ ชีวรัตนาโชติ</t>
  </si>
  <si>
    <t>โครงการ ฝึกอบรมเชิงปฏิบัติการการพัฒนาบุคลิกภาพของนักบัญชี</t>
  </si>
  <si>
    <t xml:space="preserve"> พ.ย.  2561</t>
  </si>
  <si>
    <t>อ.นิตยา ทัดเทียม</t>
  </si>
  <si>
    <t>โครงการ พัฒนาศักยภาพนักบัญชี</t>
  </si>
  <si>
    <t xml:space="preserve"> ก.ค.  2561</t>
  </si>
  <si>
    <t>อ.ภริศฑ์ชาก์  ชดช้อย</t>
  </si>
  <si>
    <t>โครงการ การเรียนรู้สู่ศตวรรษที่ 21</t>
  </si>
  <si>
    <t>อ.อาทิตย์  สุจเสน</t>
  </si>
  <si>
    <t xml:space="preserve">โครงการ เสริมสมรรถนะพื้นฐานวิชาชีพนักศึกษาหลักสูตรวิชาการบัญชีสู่ตลาดแรงงาน  </t>
  </si>
  <si>
    <t xml:space="preserve"> ก.พ.  2561</t>
  </si>
  <si>
    <t>โครงการ สืบสานวันสำคัญทางศาสนา(วันพระ)</t>
  </si>
  <si>
    <t xml:space="preserve">ก.พ.  / ส.ค.  2561      </t>
  </si>
  <si>
    <t>อ.อาทิตย์  สุจเสน        อ.นิตยา ทัดเทียม</t>
  </si>
  <si>
    <t>โครงการ จัดทำแผนพัฒนาสิ่งสนับสนุนการเรียนรู้หลักสูตรการบัญชี</t>
  </si>
  <si>
    <t xml:space="preserve">ส.ค.  2561      </t>
  </si>
  <si>
    <t>โครงการ พื้นฟูและอนุรักษ์ชายหาด</t>
  </si>
  <si>
    <t>อ.ภริศฑ์ชาก์  ชดช้อย   อ.กมลนันท์ ชีวรัตนาโชติ</t>
  </si>
  <si>
    <t>โครงการแข่งขันกีฬาภายใน มทร.ศรีวิชัย ครั้งที่ 11</t>
  </si>
  <si>
    <t>ผู้เข้าร่วมโครงการทุกคนบอกประเด็นความรู้หรือประสบการณ์ที่ได้รับเพิ่มขึ้นอย่างน้อย 1  เรื่อง</t>
  </si>
  <si>
    <t>ผู้เข้าร่วมโครงการได้รับรางวัลจากการประกวด แข่งขันอย่างน้อย 1 รางวัล</t>
  </si>
  <si>
    <t>ก.ค.-ส.ค.61</t>
  </si>
  <si>
    <t>ฝ่ายพัฒนานักศึกษา</t>
  </si>
  <si>
    <t xml:space="preserve">โครงการสร้างสรรค์ขบวนพาเหรดศรีวิชัยเกมส์ ครั้งที่ 11 </t>
  </si>
  <si>
    <t>โครงการปัจฉิมนิเทศนักศึกษา</t>
  </si>
  <si>
    <t>อย่างน้อยร้อยละ 80  ของผู้เข้าร่วมโครงการได้รับความรู้เพิ่มขึ้น</t>
  </si>
  <si>
    <t>โครงการปฐมนิเทศนักศึกษา</t>
  </si>
  <si>
    <t>โครงการทำบุญหอพักนักศึกษา</t>
  </si>
  <si>
    <t>โครงการแข่งขันกีฬากระชับความสัมพันธ์</t>
  </si>
  <si>
    <t>ความพึงพอใจของผู้เข้าร่วมโครงการไม่น้อยกว่าร้อยละ 80</t>
  </si>
  <si>
    <t>ผู้เข้าร่วมโครงการได้รับความรู้/พัฒนาทักษะเพิ่มขึ้น</t>
  </si>
  <si>
    <t>โครงการกีฬาสานสัมพันธ์กับหน่วยงานภายนอก</t>
  </si>
  <si>
    <t>โครงการจัดกิจกรรมวันสำคัญทางศาสนา</t>
  </si>
  <si>
    <t>ผู้เข้าร่วมโครงการมีความตระหนักในการทำนุบำรุงศิลปวัฒนธรรมไทยและอนุรักษ์สิ่งแวดล้อม</t>
  </si>
  <si>
    <t>โครงการพัฒนาแหล่งเรียนรู้ด้านศิลปวัฒนธรรมเพื่อสร้างมูลค่าเพิ่มให้กับชุมชน บ้านแหลมประทับ จังหวัดนครศรีธรรมราช</t>
  </si>
  <si>
    <t>โครงการสืบทอดประเพณีและวัฒนธรรมไทย</t>
  </si>
  <si>
    <t>อย่างน้อยร้อยละ 80 ของผู้เข้าร่วมโครงการได้รับความรู้เพิ่มขึ้น</t>
  </si>
  <si>
    <t>ฝ่ายวิชาการ/อ.กมลนันท์ ชีวรัตนาโชติ</t>
  </si>
  <si>
    <t>ฝ่ายวิชาการ/อ.นิตยา ทัดเทียม</t>
  </si>
  <si>
    <t>ฝ่ายวิชาการ/อ.ภริศฑ์ชาก์  ชดช้อย</t>
  </si>
  <si>
    <t>โครงการตรวจติดตามกิจกรรม 5ส+ ประจำปีการศึกษา 2560</t>
  </si>
  <si>
    <t>โครงการการตรวจประเมินคุณภาพการศึกษาภายใน ประจำปีการศึกษา 2560</t>
  </si>
  <si>
    <t>ฝ่ายวิชาการ/</t>
  </si>
  <si>
    <t>ฝ่ายวิชาการ/คุณศิริทรัพย์  คล้ายโพธิ์</t>
  </si>
  <si>
    <t>โครงการอบรมเชิงปฏิบัติการ การใช้เครื่องช่วยคำนวณสำหรับนักศึกษาวิศวกรรมศาสตร์</t>
  </si>
  <si>
    <t xml:space="preserve"> มิ.ย.  61</t>
  </si>
  <si>
    <t>ฝ่ายวิชาการ/อ.กงกิจ  ยิ่งเจริญกิจขจร</t>
  </si>
  <si>
    <t>โครงการอบรมโปรแกรม PLAXIS เชิงปฏิบัติการ ธรณีเทคนิคเชิงคำนวณและการประยุกต์ใช้ ขั้นพื้นฐาน</t>
  </si>
  <si>
    <t>ฝ่ายวิชาการ/อ.นาตยา  ชูพันธ์</t>
  </si>
  <si>
    <t>ผู้เข้าร่มโครงการมีความตระหนักในการทะนุบำรุงศิลปวัฒนธรรมไทยและอนุรักษ์สิ่งแวดล้อม</t>
  </si>
  <si>
    <t>ฝ่ายวิชาการ/อ.เกริกวุฒิ  กันเที่ยง</t>
  </si>
  <si>
    <t>ฝ่ายวิชาการ/อ.อาทิตย์  สุจเสน / อ.นิตยา ทัดเทียม</t>
  </si>
  <si>
    <t>โครงการฝึกทักษะปฏิบัตินักศึกษาการโรงแรมและการท่องเที่ยว</t>
  </si>
  <si>
    <t>มีกิจกรรมแลกเปลี่ยนเรียนรู้ประสบการณ์/ทักษะวิชาชีพ/วิชาการภายในหน่วยงาน</t>
  </si>
  <si>
    <t>ผู้เข้าร่วมโครงการได้รับการพัฒนาทักษะวิชาชีพเฉพาะทางและเพิ่มความเชี่ยวชาญในวิชาชีพมากขึ้น</t>
  </si>
  <si>
    <t>อ.กฤตชญา เทพสุริยวงศ์(089-5319584)</t>
  </si>
  <si>
    <t>อ.จุฑามาศ พรหมมา(084-3309981)</t>
  </si>
  <si>
    <t>อ.น้ำฝน  จันทร์นวล (088-3996498)</t>
  </si>
  <si>
    <t>อ.นาถนลิน  สีเขียว(082-7899251)</t>
  </si>
  <si>
    <t>อ.อัญชิษฐา กิมภู่(0876233502)</t>
  </si>
  <si>
    <t>อ.จุฑามาศ  พรหมมา(084-3309981)</t>
  </si>
  <si>
    <t>ฝ่ายวิชาการ/อ.กฤตชญา เทพสุริยวงศ์</t>
  </si>
  <si>
    <t xml:space="preserve">ฝ่ายวิชาการ/อ.น้ำฝน  จันทร์นวล </t>
  </si>
  <si>
    <t>ฝ่ายวิชาการ/อ.นาถนลิน  สีเขียว</t>
  </si>
  <si>
    <t>ฝ่ายวิชาการ/อ.อัญชิษฐา กิมภู่</t>
  </si>
  <si>
    <r>
      <rPr>
        <u/>
        <sz val="16"/>
        <rFont val="AngsanaUPC"/>
        <family val="1"/>
      </rPr>
      <t>กิจกรรมย่อยที่ 1</t>
    </r>
    <r>
      <rPr>
        <sz val="16"/>
        <rFont val="AngsanaUPC"/>
        <family val="1"/>
      </rPr>
      <t xml:space="preserve"> การจัดดอกไม้สดและผูกผ้าในงานพิธีต่างๆ</t>
    </r>
  </si>
  <si>
    <r>
      <rPr>
        <u/>
        <sz val="16"/>
        <rFont val="AngsanaUPC"/>
        <family val="1"/>
      </rPr>
      <t>กิจกรรมย่อยที่ 2</t>
    </r>
    <r>
      <rPr>
        <sz val="16"/>
        <rFont val="AngsanaUPC"/>
        <family val="1"/>
      </rPr>
      <t xml:space="preserve"> สัมมนาทางการโรงแรมและการท่องเที่ยว </t>
    </r>
  </si>
  <si>
    <r>
      <rPr>
        <u/>
        <sz val="16"/>
        <rFont val="AngsanaUPC"/>
        <family val="1"/>
      </rPr>
      <t>กิจกรรมย่อยที่ 3</t>
    </r>
    <r>
      <rPr>
        <sz val="16"/>
        <rFont val="AngsanaUPC"/>
        <family val="1"/>
      </rPr>
      <t xml:space="preserve"> ศึกษาระบบการจัดการท่าอากาศยานสุวรรณภูมิ </t>
    </r>
  </si>
  <si>
    <r>
      <rPr>
        <u/>
        <sz val="16"/>
        <rFont val="AngsanaUPC"/>
        <family val="1"/>
      </rPr>
      <t>กิจกรรมย่อยที่ 5</t>
    </r>
    <r>
      <rPr>
        <sz val="16"/>
        <rFont val="AngsanaUPC"/>
        <family val="1"/>
      </rPr>
      <t xml:space="preserve"> ศึกษาดูงานการจัดการท่องเที่ยวโดยชุมชนอย่างยั่งยืน </t>
    </r>
  </si>
  <si>
    <r>
      <rPr>
        <u/>
        <sz val="16"/>
        <rFont val="AngsanaUPC"/>
        <family val="1"/>
      </rPr>
      <t>กิจกรรมย่อยที่ 6</t>
    </r>
    <r>
      <rPr>
        <sz val="16"/>
        <rFont val="AngsanaUPC"/>
        <family val="1"/>
      </rPr>
      <t xml:space="preserve"> ศึกษาดูงานการจัดการระบบการจัดการโรงแรม </t>
    </r>
  </si>
  <si>
    <r>
      <rPr>
        <u/>
        <sz val="16"/>
        <rFont val="AngsanaUPC"/>
        <family val="1"/>
      </rPr>
      <t>กิจกรรมย่อยที่ 7</t>
    </r>
    <r>
      <rPr>
        <sz val="16"/>
        <rFont val="AngsanaUPC"/>
        <family val="1"/>
      </rPr>
      <t xml:space="preserve"> ปฏิบัติการมัคคุเทศก์เส้นทางภาคใต้ </t>
    </r>
  </si>
  <si>
    <r>
      <rPr>
        <u/>
        <sz val="16"/>
        <color theme="1"/>
        <rFont val="AngsanaUPC"/>
        <family val="1"/>
      </rPr>
      <t>กิจกรรมย่อยที่ 4</t>
    </r>
    <r>
      <rPr>
        <sz val="16"/>
        <color theme="1"/>
        <rFont val="AngsanaUPC"/>
        <family val="1"/>
      </rPr>
      <t xml:space="preserve"> ปฏิบัติการมัคคุเทศก์เส้นทางภาคกลาง-อีสาน-ภาคเหนือ </t>
    </r>
  </si>
  <si>
    <t>ฝ่ายวิชาการ/อ.จุฑามาศ     พรหมมา</t>
  </si>
  <si>
    <t>ฝ่ายวิชาการ/นางสาวสุภา    กาญจนวงศ์</t>
  </si>
  <si>
    <t>ฝ่ายวิชาการ/นางสาวสุภา       กาญจนวงศ์</t>
  </si>
  <si>
    <t>ฝ่ายวิชาการ/นางวาจิศา       จันทรักษ์</t>
  </si>
  <si>
    <t>ฝ่ายวิชาการ/นางสาวสุภา     กาญจนวงศ์</t>
  </si>
  <si>
    <t>โครงการแข่งขันทักษะด้านการบัญชี</t>
  </si>
  <si>
    <t>ความพึงพอใจของผู้เข้าร่วมโครงการ ไม่น้อยกว่าร้อยละ 80</t>
  </si>
  <si>
    <t>ผู้เข้าร่วมโครงการได้รับความรู้/พัฒนาทักษะ
เพิ่มขึ้น</t>
  </si>
  <si>
    <t>อ.ภริศฑ์ชาก์ ชดช้อย
(096-8814148)</t>
  </si>
  <si>
    <t xml:space="preserve">ฝ่ายวิชาการ/อ.ภริศฑ์ชาก์ ชดช้อย
</t>
  </si>
  <si>
    <t>โครงการพัฒนาศักยภาพบุคลากรสายวิชาการ</t>
  </si>
  <si>
    <t>โครงการพัฒนาศักยภาพบุคลากรสายสนับสนุน</t>
  </si>
  <si>
    <t>ฝ่ายบริหารและวางแผน</t>
  </si>
  <si>
    <t>ฝ่ายวิชาการ</t>
  </si>
  <si>
    <t>โครงการศึกษาดูงาน บริษัท ปูนซีเมนต์ไทย (ทุ่งสง) จำกัด จังหวัดนครศรีธรรมราช</t>
  </si>
  <si>
    <t>ฝ่ายวิชาการ/อ.ชูเกียรติ  ชูสกุล</t>
  </si>
  <si>
    <t>ฝ่ายวิชาการ/อ.อาทิตย์  สุจเสน</t>
  </si>
  <si>
    <t xml:space="preserve">โครงการผลิตสื่อเพื่อการประชาสัมพันธ์ วิทยาลัยเทคโนโลยีอุตสาหกรรมและ     การจัดการ </t>
  </si>
  <si>
    <t>ความพึงพอใจของผู้รับบริการ ไม่น้อยกว่า ร้อยละ 80</t>
  </si>
  <si>
    <t>ข้อมูลข่าวสารของหน่วยงานได้รับการเผยแพร่ ประชาสัมพันธ์ทำให้มหาวิทยาลัยเป็นที่รู้จักมากขึ้น</t>
  </si>
  <si>
    <t>ต.ค. 60 - ก.ย. 61</t>
  </si>
  <si>
    <t>คุณญาณนันท์ รับความสุข (086-5968398)</t>
  </si>
  <si>
    <r>
      <rPr>
        <u/>
        <sz val="16"/>
        <rFont val="AngsanaUPC"/>
        <family val="1"/>
      </rPr>
      <t>กิจกรรมย่อยที่ 1</t>
    </r>
    <r>
      <rPr>
        <sz val="16"/>
        <rFont val="AngsanaUPC"/>
        <family val="1"/>
      </rPr>
      <t xml:space="preserve"> ผลิตสื่อเพื่อการประชาสัมพันธ์ วิทยาลัยเทคโนโลยีอุตสาหกรรมและการจัดการ </t>
    </r>
  </si>
  <si>
    <r>
      <rPr>
        <u/>
        <sz val="16"/>
        <rFont val="AngsanaUPC"/>
        <family val="1"/>
      </rPr>
      <t>กิจกรรมย่อยที่ 2</t>
    </r>
    <r>
      <rPr>
        <sz val="16"/>
        <rFont val="AngsanaUPC"/>
        <family val="1"/>
      </rPr>
      <t xml:space="preserve"> จัดทำจุลสาร วิทยาลัยเทคโนโลยีอุตสาหกรรมและการจัดการ</t>
    </r>
  </si>
  <si>
    <t>ฝ่ายบริหาร/คุณญาณนันท์       รับความสุข</t>
  </si>
  <si>
    <t>โครงการเตรียมความพร้อมเพื่อขอกำหนดตำแหน่งทางวิชาการและการเขียนประเมินค่างานตำแหน่งประเภทวิชาชีพเฉพาะ</t>
  </si>
  <si>
    <t xml:space="preserve">โครงการพัฒนาทักษะด้านภาษาต่างประเทศ </t>
  </si>
  <si>
    <t>มี.ค. - พ.ค. 61</t>
  </si>
  <si>
    <t>ต.ค. 60-ก.ย. 61</t>
  </si>
  <si>
    <r>
      <rPr>
        <u/>
        <sz val="16"/>
        <rFont val="AngsanaUPC"/>
        <family val="1"/>
      </rPr>
      <t>กิจกรรมย่อยที่ 1</t>
    </r>
    <r>
      <rPr>
        <sz val="16"/>
        <rFont val="AngsanaUPC"/>
        <family val="1"/>
      </rPr>
      <t xml:space="preserve"> Fun Games</t>
    </r>
  </si>
  <si>
    <r>
      <rPr>
        <u/>
        <sz val="16"/>
        <rFont val="AngsanaUPC"/>
        <family val="1"/>
      </rPr>
      <t>กิจกรรมย่อยที่ 2</t>
    </r>
    <r>
      <rPr>
        <sz val="16"/>
        <rFont val="AngsanaUPC"/>
        <family val="1"/>
      </rPr>
      <t xml:space="preserve"> English Singing Contest</t>
    </r>
  </si>
  <si>
    <r>
      <rPr>
        <u/>
        <sz val="16"/>
        <rFont val="AngsanaUPC"/>
        <family val="1"/>
      </rPr>
      <t>กิจกรรมย่อยที่ 3</t>
    </r>
    <r>
      <rPr>
        <sz val="16"/>
        <rFont val="AngsanaUPC"/>
        <family val="1"/>
      </rPr>
      <t xml:space="preserve"> ภาษาจีนเบื้องต้น</t>
    </r>
  </si>
  <si>
    <r>
      <rPr>
        <u/>
        <sz val="16"/>
        <rFont val="AngsanaUPC"/>
        <family val="1"/>
      </rPr>
      <t xml:space="preserve">กิจกรรมย่อยที่ 4 </t>
    </r>
    <r>
      <rPr>
        <sz val="16"/>
        <rFont val="AngsanaUPC"/>
        <family val="1"/>
      </rPr>
      <t xml:space="preserve">โครงการเตรียมความพร้อมนักศึกษาเพื่อการสอบ TOEIC </t>
    </r>
  </si>
  <si>
    <r>
      <rPr>
        <u/>
        <sz val="16"/>
        <rFont val="AngsanaUPC"/>
        <family val="1"/>
      </rPr>
      <t>กิจกรรมย่อยที่ 5</t>
    </r>
    <r>
      <rPr>
        <sz val="16"/>
        <rFont val="AngsanaUPC"/>
        <family val="1"/>
      </rPr>
      <t xml:space="preserve"> โครงการอบรมแนวทางการสอบ RMUTSV TEST 
สำหรับนักศึกษาชั้นปีสุดท้าย</t>
    </r>
  </si>
  <si>
    <r>
      <rPr>
        <u/>
        <sz val="16"/>
        <rFont val="AngsanaUPC"/>
        <family val="1"/>
      </rPr>
      <t>กิจกรรมย่อยที่ 6</t>
    </r>
    <r>
      <rPr>
        <sz val="16"/>
        <rFont val="AngsanaUPC"/>
        <family val="1"/>
      </rPr>
      <t xml:space="preserve"> โครงการจัดหาอาจารย์หรือผู้เชี่ยวชาญชาวต่างชาติ</t>
    </r>
  </si>
  <si>
    <t>โครงการยูทีนสแควร์เส้นทางสู่อาชีพ</t>
  </si>
  <si>
    <t>ข้อมูลข่าวสารของหน่วยงานได้รับการเผยแพร่ ประชาสัมพันธ์ ทำให้มหาวิทยาลัยเป็นที่รู้จักมากขึ้น</t>
  </si>
  <si>
    <t>ก.พ. – พ.ค.61</t>
  </si>
  <si>
    <t>คุณ.นิภาภรณ์ แซ่เดี่ยว(083-5929434)</t>
  </si>
  <si>
    <r>
      <rPr>
        <u/>
        <sz val="16"/>
        <rFont val="AngsanaUPC"/>
        <family val="1"/>
      </rPr>
      <t>กิจกรรมย่อยที่ 1</t>
    </r>
    <r>
      <rPr>
        <sz val="16"/>
        <rFont val="AngsanaUPC"/>
        <family val="1"/>
      </rPr>
      <t xml:space="preserve"> กิจกรรมจัดทำโปสเตอร์/แผ่นพับ/และสื่อประชาสัมพันธ์ต่าง ๆ พร้อมทั้งดำเนินกิจกรรมให้ความรู้ต่าง ๆ</t>
    </r>
  </si>
  <si>
    <r>
      <rPr>
        <u/>
        <sz val="16"/>
        <rFont val="AngsanaUPC"/>
        <family val="1"/>
      </rPr>
      <t>กิจกรรมย่อยที่ 2</t>
    </r>
    <r>
      <rPr>
        <sz val="16"/>
        <rFont val="AngsanaUPC"/>
        <family val="1"/>
      </rPr>
      <t xml:space="preserve"> กิจกรรมการให้ความรู้เกี่ยวกับสาขา/หลักสูตรวิชา" </t>
    </r>
  </si>
  <si>
    <t>ฝ่ายวิชาการ/คุณนิภาภรณ์       แซ่เดี่ยว</t>
  </si>
  <si>
    <t>โครงการทบทวนแผนปฏิบัติงานประจำปี</t>
  </si>
  <si>
    <t>โครงการบริหารความเสี่ยงและการควบคุมภายใน</t>
  </si>
  <si>
    <t xml:space="preserve">โครงการประชุมวิชาการระดับปริญญาตรี ด้านคอมพิวเตอร์ภูมิภาคอาเซียน </t>
  </si>
  <si>
    <t>ผู้เข้าร่วมโครงการทุกคนบอกประเด็นความรู้ที่ได้รับอย่างน้อย 1 เรื่อง.</t>
  </si>
  <si>
    <t xml:space="preserve">อ.เสาวคนธ์ ชูบัว(08-9939-1889)    </t>
  </si>
  <si>
    <t xml:space="preserve">โครงการการฝึกปฏิบัติการสำรวจภาคสนาม </t>
  </si>
  <si>
    <t>โครงการแข่งขันคอนกรีตมวลเบา ระดับอุดมศึกษา</t>
  </si>
  <si>
    <t>อย่างน้อยร้อยละ 80 ของผู้เข้าร่วมโครงการจะได้รับความรู้เพิ่มขึ้น</t>
  </si>
  <si>
    <t>ผู้เข้าร่วมโครงการสามารถนำความรู้ไปใช้ประโยชน์ได้ในระดับมาก</t>
  </si>
  <si>
    <t>อ.กงกิจ ยิ่งเจริญกิจขจร(087-0779880)</t>
  </si>
  <si>
    <t>อย่างน้อยร้อยละ 100 ของผู้เข้าร่วมโครงการจะได้รับความรู้เพิ่มขึ้น</t>
  </si>
  <si>
    <t>อย่างน้อยร้อยละ90สามารถนำความรู้ไปใช้ประโยชน์ได้</t>
  </si>
  <si>
    <t xml:space="preserve"> ม.ค. 61</t>
  </si>
  <si>
    <t>อ.ชูเกียรติ ชูสกุล(081-9562007)</t>
  </si>
  <si>
    <t>ผู้เข้าร่วมโครงการได้รับรางวัลจากการประกวด แข่งขัน อย่างน้อย 1 รางวัล</t>
  </si>
  <si>
    <t>ผู้เข้าร่วมโครงการเกิดทักษะทางวิชาการ/วิชาชีพและสามารถนำไปใช้ประโยชน์ได้</t>
  </si>
  <si>
    <t>โครงการพัฒนาทักษะวิชาชีพสำหรับบุคลากรในสถานประกอบการ</t>
  </si>
  <si>
    <t xml:space="preserve">ผู้เข้าร่วมโครงการได้รับการพัฒนาทักษะวิชาชีพเฉพาะทางและเพิ่มความเชี่ยวชาญในวิชาชีพมากขึ้น
</t>
  </si>
  <si>
    <t>คุณศุภณัฐ  พรหมคีรี(081-0861731)</t>
  </si>
  <si>
    <t>โครงการฝึกซ้อมย่อยบัณฑิตเพื่อเข้ารับพระราชทานปริญญาบัตร  ประจำปีการศึกษา 2560</t>
  </si>
  <si>
    <t>ความพึงพอใจของผู้รับบริการ ไม่น้อยกว่าร้อยละ 80</t>
  </si>
  <si>
    <t>นายศุภณัฐ พรหมคีรี(081-0861731)</t>
  </si>
  <si>
    <r>
      <rPr>
        <u/>
        <sz val="16"/>
        <rFont val="AngsanaUPC"/>
        <family val="1"/>
      </rPr>
      <t>กิจกรรมย่อยที่ 1</t>
    </r>
    <r>
      <rPr>
        <sz val="16"/>
        <rFont val="AngsanaUPC"/>
        <family val="1"/>
      </rPr>
      <t xml:space="preserve"> กิจกรรมเตรียมความพร้อมแข่งขันคอนกรีตมวลเบา </t>
    </r>
  </si>
  <si>
    <r>
      <rPr>
        <u/>
        <sz val="16"/>
        <rFont val="AngsanaUPC"/>
        <family val="1"/>
      </rPr>
      <t>กิจกรรมย่อยที่ 2</t>
    </r>
    <r>
      <rPr>
        <sz val="16"/>
        <rFont val="AngsanaUPC"/>
        <family val="1"/>
      </rPr>
      <t xml:space="preserve"> กิจกรรมแข่งขันคอนกรีตมวลเบา ณ วิทยาเขตวังไกลกังวล 
มทร.รัตนโกสินทร์ </t>
    </r>
  </si>
  <si>
    <r>
      <rPr>
        <u/>
        <sz val="16"/>
        <rFont val="AngsanaUPC"/>
        <family val="1"/>
      </rPr>
      <t xml:space="preserve">กิจกรมที่ 1 </t>
    </r>
    <r>
      <rPr>
        <sz val="16"/>
        <rFont val="AngsanaUPC"/>
        <family val="1"/>
      </rPr>
      <t>ร่วมการแข่งขันกีฬา ศูนย์กีฬา หมู่ที่ 8 ตำบลควนทอง</t>
    </r>
  </si>
  <si>
    <r>
      <rPr>
        <u/>
        <sz val="16"/>
        <rFont val="AngsanaUPC"/>
        <family val="1"/>
      </rPr>
      <t>กิจกรรมที่ 2</t>
    </r>
    <r>
      <rPr>
        <sz val="16"/>
        <rFont val="AngsanaUPC"/>
        <family val="1"/>
      </rPr>
      <t xml:space="preserve"> ร่วมการแข่งขันกีฬา ศูนย์กีฬา หมู่ที่ 3 ตำบลควนทอง</t>
    </r>
  </si>
  <si>
    <r>
      <rPr>
        <u/>
        <sz val="16"/>
        <rFont val="AngsanaUPC"/>
        <family val="1"/>
      </rPr>
      <t>กิจกรรมที่ 3</t>
    </r>
    <r>
      <rPr>
        <sz val="16"/>
        <rFont val="AngsanaUPC"/>
        <family val="1"/>
      </rPr>
      <t xml:space="preserve"> ร่วมการแข่งขันกีฬา เทศบาลอ่าวขนอม</t>
    </r>
  </si>
  <si>
    <r>
      <rPr>
        <u/>
        <sz val="16"/>
        <rFont val="AngsanaUPC"/>
        <family val="1"/>
      </rPr>
      <t>กิจกรรมที่ 4</t>
    </r>
    <r>
      <rPr>
        <sz val="16"/>
        <rFont val="AngsanaUPC"/>
        <family val="1"/>
      </rPr>
      <t xml:space="preserve"> ร่วมการแข่งขันกีฬา เทศบาลตำบลท้องเนียน</t>
    </r>
  </si>
  <si>
    <r>
      <rPr>
        <u/>
        <sz val="16"/>
        <rFont val="AngsanaUPC"/>
        <family val="1"/>
      </rPr>
      <t>กิจกรรมที่ 1</t>
    </r>
    <r>
      <rPr>
        <sz val="16"/>
        <rFont val="AngsanaUPC"/>
        <family val="1"/>
      </rPr>
      <t xml:space="preserve"> การตรวจประเมินคุณภาพการศึกษาภายใน ระดับหลักสูตร (หลักสูตรวิชาวิศวกรรมไฟฟ้า ) ประจำปีการศึกษา 2560</t>
    </r>
  </si>
  <si>
    <r>
      <rPr>
        <u/>
        <sz val="16"/>
        <rFont val="AngsanaUPC"/>
        <family val="1"/>
      </rPr>
      <t>กิจกรรมที่ 2</t>
    </r>
    <r>
      <rPr>
        <sz val="16"/>
        <rFont val="AngsanaUPC"/>
        <family val="1"/>
      </rPr>
      <t xml:space="preserve"> การตรวจประเมินคุณภาพการศึกษาภายใน ระดับหลักสูตร (หลักสูตรวิชาวิศวกรรมโยธา ) ประจำปีการศึกษา 2560</t>
    </r>
  </si>
  <si>
    <r>
      <rPr>
        <u/>
        <sz val="16"/>
        <rFont val="AngsanaUPC"/>
        <family val="1"/>
      </rPr>
      <t>กิจกรรมที่ 3</t>
    </r>
    <r>
      <rPr>
        <sz val="16"/>
        <rFont val="AngsanaUPC"/>
        <family val="1"/>
      </rPr>
      <t xml:space="preserve"> การตรวจประเมินคุณภาพการศึกษาภายใน ระดับหลักสูตร (หลักสูตรการจัดการ ) ประจำปีการศึกษา 2560</t>
    </r>
  </si>
  <si>
    <r>
      <rPr>
        <u/>
        <sz val="16"/>
        <rFont val="AngsanaUPC"/>
        <family val="1"/>
      </rPr>
      <t>กิจกรรมที่ 4</t>
    </r>
    <r>
      <rPr>
        <sz val="16"/>
        <rFont val="AngsanaUPC"/>
        <family val="1"/>
      </rPr>
      <t xml:space="preserve"> การตรวจประเมินคุณภาพการศึกษาภายใน ระดับหลักสูตร (หลักสูตรการบัญชี ) ประจำปีการศึกษา 2560</t>
    </r>
  </si>
  <si>
    <r>
      <rPr>
        <u/>
        <sz val="16"/>
        <rFont val="AngsanaUPC"/>
        <family val="1"/>
      </rPr>
      <t>กิจกรรมที่ 5</t>
    </r>
    <r>
      <rPr>
        <sz val="16"/>
        <rFont val="AngsanaUPC"/>
        <family val="1"/>
      </rPr>
      <t xml:space="preserve"> การตรวจประเมินคุณภาพการศึกษาภายใน ระดับหลักสูตร (หลักสูตรระบบสารสนเทศทางธุรกิจ ) ประจำปีการศึกษา 2560</t>
    </r>
  </si>
  <si>
    <r>
      <rPr>
        <u/>
        <sz val="16"/>
        <rFont val="AngsanaUPC"/>
        <family val="1"/>
      </rPr>
      <t>กิจกรรมที่ 6</t>
    </r>
    <r>
      <rPr>
        <sz val="16"/>
        <rFont val="AngsanaUPC"/>
        <family val="1"/>
      </rPr>
      <t xml:space="preserve"> การตรวจประเมินคุณภาพการศึกษาภายใน ระดับหลักสูตร (หลักสูตรการโรงแรมและการท่องเที่ยว ) ประจำปีการศึกษา 2560</t>
    </r>
  </si>
  <si>
    <r>
      <rPr>
        <u/>
        <sz val="16"/>
        <rFont val="AngsanaUPC"/>
        <family val="1"/>
      </rPr>
      <t>กิจกรรมที่ 7</t>
    </r>
    <r>
      <rPr>
        <sz val="16"/>
        <rFont val="AngsanaUPC"/>
        <family val="1"/>
      </rPr>
      <t xml:space="preserve"> การตรวจประเมินคุณภาพการศึกษาภายใน ระดับหลักสูตร  ประจำปีการศึกษา 2560</t>
    </r>
  </si>
  <si>
    <r>
      <rPr>
        <u/>
        <sz val="16"/>
        <rFont val="AngsanaUPC"/>
        <family val="1"/>
      </rPr>
      <t>กิจกรรมที่ 2</t>
    </r>
    <r>
      <rPr>
        <sz val="16"/>
        <rFont val="AngsanaUPC"/>
        <family val="1"/>
      </rPr>
      <t xml:space="preserve"> การเขียนประเมินค่างานตำแหน่งประเภทวิชาชีพเฉพาะหรือเชี่ยวชาญเฉพาะระดับชำนาญการและระดับชำนาญการพิเศษ</t>
    </r>
  </si>
  <si>
    <r>
      <rPr>
        <u/>
        <sz val="16"/>
        <rFont val="AngsanaUPC"/>
        <family val="1"/>
      </rPr>
      <t>กิจกรรมทื่ 1</t>
    </r>
    <r>
      <rPr>
        <sz val="16"/>
        <rFont val="AngsanaUPC"/>
        <family val="1"/>
      </rPr>
      <t xml:space="preserve"> การเตรียมความพร้อมเพื่อขอกำหนดตำแหน่งทางวิชาการ</t>
    </r>
  </si>
  <si>
    <r>
      <rPr>
        <u/>
        <sz val="16"/>
        <rFont val="AngsanaUPC"/>
        <family val="1"/>
      </rPr>
      <t>กิจกรรมที่ 4</t>
    </r>
    <r>
      <rPr>
        <sz val="16"/>
        <rFont val="AngsanaUPC"/>
        <family val="1"/>
      </rPr>
      <t xml:space="preserve"> ภาษาอังกฤษเพื่อการสื่อสารในชีวิตประจำวัน(หลักสูตรวิชาการบัญชี)</t>
    </r>
  </si>
  <si>
    <r>
      <rPr>
        <u/>
        <sz val="16"/>
        <rFont val="AngsanaUPC"/>
        <family val="1"/>
      </rPr>
      <t>กิจกรรมที่ 3</t>
    </r>
    <r>
      <rPr>
        <sz val="16"/>
        <rFont val="AngsanaUPC"/>
        <family val="1"/>
      </rPr>
      <t xml:space="preserve"> ปรับพื้นฐานภาษาอังกฤษในวีวิตประจำวัน(หลักสูตรวิชาการจัดการ)</t>
    </r>
  </si>
  <si>
    <r>
      <rPr>
        <u/>
        <sz val="16"/>
        <rFont val="AngsanaUPC"/>
        <family val="1"/>
      </rPr>
      <t>กิจกรรมที่ 2</t>
    </r>
    <r>
      <rPr>
        <sz val="16"/>
        <rFont val="AngsanaUPC"/>
        <family val="1"/>
      </rPr>
      <t xml:space="preserve"> ภาษาอังกฤษสำหรับไอที (หลักสูตรวิชาระบบสารสนเทศทางธุรกิจ)</t>
    </r>
  </si>
  <si>
    <r>
      <rPr>
        <u/>
        <sz val="16"/>
        <rFont val="AngsanaUPC"/>
        <family val="1"/>
      </rPr>
      <t xml:space="preserve">กิจกรรมที่ </t>
    </r>
    <r>
      <rPr>
        <sz val="16"/>
        <rFont val="AngsanaUPC"/>
        <family val="1"/>
      </rPr>
      <t>1 การสื่อสารภาษาอังกฤษในชีวิตประจำวัน (หลักสูตวิชาการโรงแรมและการท่องเที่ยว)</t>
    </r>
  </si>
  <si>
    <t>ฝ่ายวิชาการ/อ.ดวงพร  โสมสุข</t>
  </si>
  <si>
    <t>ฝ่ายวิชาการ/อ.เสาวคนธ์ ชูบัว</t>
  </si>
  <si>
    <t>ฝ่ายวิชาการ/อ.กงกิจ ยิ่งเจริญกิจขจร</t>
  </si>
  <si>
    <t>ฝ่ายวิชาการ/อ.ชูเกียรติ ชูสกุล</t>
  </si>
  <si>
    <t>ฝ่ายวิชาการ/คุณศุภณัฐ  พรหมคีรี</t>
  </si>
  <si>
    <t>โครงการสืบสานวันสำคัญทางพระพุทธศาสนา (วันพระ) ประจำปีการศึกษา 2561</t>
  </si>
  <si>
    <t>โครงการส่งเสริมคุณธรรมจริยธรรมและปลูกฝังจิตสำนึกรักองค์กร</t>
  </si>
  <si>
    <r>
      <rPr>
        <u/>
        <sz val="16"/>
        <rFont val="AngsanaUPC"/>
        <family val="1"/>
      </rPr>
      <t>กิจกรรมที่ 1</t>
    </r>
    <r>
      <rPr>
        <sz val="16"/>
        <rFont val="AngsanaUPC"/>
        <family val="1"/>
      </rPr>
      <t xml:space="preserve"> วันมาฆบูชา "แห่ผ้าขึ้นธาตุ วัดพระมหาธาตุวรมหาวิหาร"</t>
    </r>
  </si>
  <si>
    <r>
      <rPr>
        <u/>
        <sz val="16"/>
        <rFont val="AngsanaUPC"/>
        <family val="1"/>
      </rPr>
      <t>กิจกรรมที่ 2</t>
    </r>
    <r>
      <rPr>
        <sz val="16"/>
        <rFont val="AngsanaUPC"/>
        <family val="1"/>
      </rPr>
      <t xml:space="preserve"> วันฮารีรายอ "ทำบุญพิธีทางศาสนาอิสลามเดือนรอมฎอน"</t>
    </r>
  </si>
  <si>
    <r>
      <rPr>
        <u/>
        <sz val="16"/>
        <rFont val="AngsanaUPC"/>
        <family val="1"/>
      </rPr>
      <t>กิจกรรมที่ 3</t>
    </r>
    <r>
      <rPr>
        <sz val="16"/>
        <rFont val="AngsanaUPC"/>
        <family val="1"/>
      </rPr>
      <t xml:space="preserve"> วันอาสาฬหบูชาและวันเข้าพรรษา "พิธีหล่อเทียนพรรษาและแห่เทียนพรรษา"</t>
    </r>
  </si>
  <si>
    <r>
      <rPr>
        <u/>
        <sz val="16"/>
        <rFont val="AngsanaUPC"/>
        <family val="1"/>
      </rPr>
      <t>กิจกรรมที่ 1</t>
    </r>
    <r>
      <rPr>
        <sz val="16"/>
        <rFont val="AngsanaUPC"/>
        <family val="1"/>
      </rPr>
      <t xml:space="preserve"> วันวิสาขบูชา "แห่ผ้าขึ้นพระธาตุเจดีย์ปะการังเขาธาตุ   วัดจันทน์ธาตุทาราม"</t>
    </r>
  </si>
  <si>
    <r>
      <rPr>
        <u/>
        <sz val="16"/>
        <rFont val="AngsanaUPC"/>
        <family val="1"/>
      </rPr>
      <t>กิจกรรมที่ 2</t>
    </r>
    <r>
      <rPr>
        <sz val="16"/>
        <rFont val="AngsanaUPC"/>
        <family val="1"/>
      </rPr>
      <t xml:space="preserve"> วันสารทเดือนสิบ</t>
    </r>
  </si>
  <si>
    <t>ผู้เข้าร่วมโครงการมีความตระหนักในการบำรุงรักษาศิลปวัฒนธรรมไทยและอนุรักษ์สิ่งแวดล้อม</t>
  </si>
  <si>
    <t>เม.ย. - พ.ค. 61</t>
  </si>
  <si>
    <t>คุณจิราวรรณ  สุดใจใหม่ (089-2221148)</t>
  </si>
  <si>
    <t>ฝ่ายบริหาร/คุณจิราวรรณ  สุดใจใหม่</t>
  </si>
  <si>
    <t>ฝ่ายวิชาการ/อ.จุฑามาส  พรหมมา     อ.นาถนลิน  สีเขียว              อ.กฤตชญา  เทพสุริวงศ์           อ.อัญชิษฐา  กิ้มภู่                           อ.จุฑามาศ  พรหมมา                    อ.นาถนลิน  สีเขียว           อ.กฤตชญา  เทพสุริวงศ์           อ.อัญชิษฐา  กิ้มภู่</t>
  </si>
  <si>
    <t>ฝ่ายวิชาการ/อ.จุฑามาศ    พรหมมา</t>
  </si>
  <si>
    <t>ฝ่ายวิชาการ/อ.จุฑามาศ   พรหมมา</t>
  </si>
  <si>
    <t xml:space="preserve">มิ.ย.  -ธ.ค.  2561      </t>
  </si>
  <si>
    <t>อ.ภริศฑ์ชาก์  ชดช้อย                       อ.กมลนันท์ ชีวรัตนาโชติ</t>
  </si>
  <si>
    <t>ฝ่ายวิชาการ/อาจารย์สุพัชชา    คงเมือง</t>
  </si>
  <si>
    <t>ฝ่ายวิชาการ/อาจารย์สุพัชชา     คงเมือง</t>
  </si>
  <si>
    <t>โครงการอบรมทักษะการให้บริการอย่างมีคุณภาพสำหรับพนักงานในกลุ่มธุรกิจบริการ</t>
  </si>
  <si>
    <t xml:space="preserve"> - อย่างน้อยร้อยละ 80 ของผู้เข้าร่วมโครงการได้รับความรู้เพิ่มขึ้น
 -ผู้เข้าร่วมโครงการ 33 คน </t>
  </si>
  <si>
    <t xml:space="preserve"> 1.ผู้เข้าร่วมโครงการสามารถนำความรู้ไปใช้ประโยชน์ได้อยู่ในระดับมาก
2.บุคลากรในท้องถิ่นมีความรู้ ความเข้าใจในการบริการที่เป็นเลิศ      
 3.เพื่อบูรณาการกิจกรรมบริการวิชาการกับการเรียนการสอนในรายวิชาการพัฒนาบุคลิกภาพสำหรับการโรงแรมและการท่องเที่ยว วิชาการปฏิบัติงานมัคคุเทศก์ วิชาเทคโนโลยีสารสนเทศเพื่อการโรงแรมและการท่องเที่ยว และวิชาทักษะภาษาอังกฤษและคอมพิวเตอร์ในอุตสาหกรรมการโรงแรมและการท่องเที่ยว</t>
  </si>
  <si>
    <t>อ.นาถนลิน  สีเขียว</t>
  </si>
  <si>
    <t xml:space="preserve">โครงการการให้บริการทางวิชาการด้านวิทยาศาสตร์และเทคโนโลยีเพื่อเสริมสร้างความยั่งยืนของชุมชนบ้านท่า - บ่อโก </t>
  </si>
  <si>
    <t xml:space="preserve"> - ผู้เข้าร่วมโครงการทุกคนบอกประเด็นความรู้ที่ได้รับ อย่างน้อย 1 เรื่อง
 -สมาชิกในหมู่บ้านของชุมชนบ้านท่า-บ่อโกได้รับความรู้ด้านต่างๆที่วิทยาลัยฯถ่ายทอดให้จำนวน 10 คน </t>
  </si>
  <si>
    <t xml:space="preserve"> - ผู้เข้าร่วมโครงการสามารถนำความรู้ไปใช้ประโยชน์ได้อยู่ในระดับมาก
 - สมาชิกในชุมชนบ้านท่า-บ่อโกสามารถนำความรู้ที่ได้ มาใช้ในหมู่บ้านได้อย่างมีประสิทธิภาพประสิทธิผล </t>
  </si>
  <si>
    <t>ม.ค. - ส.ค. 61</t>
  </si>
  <si>
    <t>อ.น้ำฝน  จันทร์นวล)</t>
  </si>
  <si>
    <r>
      <rPr>
        <u/>
        <sz val="16"/>
        <rFont val="Angsana New"/>
        <family val="1"/>
      </rPr>
      <t>กิจกรรมย่อยที่ 1</t>
    </r>
    <r>
      <rPr>
        <sz val="16"/>
        <rFont val="Angsana New"/>
        <family val="1"/>
      </rPr>
      <t xml:space="preserve"> การวางแผนและการจัดรายการนำเที่ยว ชุมชนบ้านท่า – บ่อโก</t>
    </r>
  </si>
  <si>
    <t>1.ผู้เข้าร่วมโครงการทุกคนบอกประเด็นความรู้ที่ได้รับ อย่างน้อย 1 เรื่อง
2.สมาชิกในชุมชนบ้านท่า-บ่อโก และหน่วยงานของรัฐ 20 คน  3.อาจารย์และเจ้าหน้าที่วิทยาลัยเทคโนโลยีอุตสาหกรรมและการจัดการ 6 คน    3.นักศึกษาหลักสูตรวิชาการโรงแรมฯ 10 คน</t>
  </si>
  <si>
    <t>1.ผู้เข้าร่วมโครงการสามารถนำความรู้ไปใช้ประโยชน์ได้อยู่ในระดับมาก
2.ชุมชนบ้านท่า-บ่อโก นำความรู้ที่ได้มาเป็นแนวทางในการสร้างความเป็นอยู่ที่ดีขึ้น  2.ชุมชนนำความรู้ที่ได้รับมาพัมนาอาชีพตามวิธีของชุมชนได้เป็นอย่างดี</t>
  </si>
  <si>
    <t>อ.จุฑามาศ  พรหมมา</t>
  </si>
  <si>
    <r>
      <rPr>
        <u/>
        <sz val="16"/>
        <rFont val="Angsana New"/>
        <family val="1"/>
      </rPr>
      <t>กิจกรรมย่อยที่ 2</t>
    </r>
    <r>
      <rPr>
        <sz val="16"/>
        <rFont val="Angsana New"/>
        <family val="1"/>
      </rPr>
      <t xml:space="preserve"> การบริการวิชาการด้านการบัญชี               ชุมชนบ้านท่า-บ่อโก</t>
    </r>
  </si>
  <si>
    <t>1.ผู้เข้าร่วมโครงการทุกคนบอกประเด็นความรู้ที่ได้รับ อย่างน้อย 1 เรื่อง
 2.สมาชิกในกองทุนหมู่บ้านของชุมชนบ้านท่า-บ่อโกได้รับความรู้ด้านการวางแผนการเงินส่วนบุคคล และความรู้ทางด้านต้นทุน หมู่บ้าน   จำนวน 30 คน</t>
  </si>
  <si>
    <t>1.ผู้เข้าร่วมโครงการสามารถนำความรู้ไปใช้ประโยชน์ได้อยู่ในระดับมาก
2.สมาชิกในชุมชนบ้านท่า-บ่อโกสามารถนำความรู้ที่ได้ การวางแผนการเงินส่วนบุคคลและความรู้ทางด้านต้นทุน ได้รับความรู้แล้วสามารถปรับเปลี่ยนพฤติกรรมทางการเงินให้อย่างเหมาะสม</t>
  </si>
  <si>
    <t>อ.กมลนันท์                ชีวรัตนาโชติ</t>
  </si>
  <si>
    <r>
      <rPr>
        <u/>
        <sz val="16"/>
        <rFont val="Angsana New"/>
        <family val="1"/>
      </rPr>
      <t>กิจกรรมย่อยที่ 3</t>
    </r>
    <r>
      <rPr>
        <sz val="16"/>
        <rFont val="Angsana New"/>
        <family val="1"/>
      </rPr>
      <t xml:space="preserve"> การให้บริการวิชาการด้านวิศวกรรมโยธา สร้างฐานการเรียนรู้การท่องเที่ยวเชิงนิเวศ</t>
    </r>
  </si>
  <si>
    <t>1.ผู้เข้าร่วมโครงการทุกคนบอกประเด็นความรู้ที่ได้รับ อย่างน้อย 1 เรื่อง
2.เป้าหมายผู้เข้าร่วมโครงการ บุคคลภายนอก 12 คน อาจารย์/เจ้าหน้าที่/นักศึกษา 8 คน รวม 20 คน</t>
  </si>
  <si>
    <t>1.ผู้เข้าร่วมโครงการสามารถนำความรู้ไปใช้ประโยชน์ได้อยู่ในระดับมาก
2.สมาชิกในชุมชนบ้านท่า-บ่อโกได้นำความรู้ที่ได้มาเป็นแนวทางในการสร้างความเป็นอยู่ที่ดีขึ้นรวมถึงนำความรู้ที่ได้รับมาพัฒนาอาชีพตามวิธีของชุมชนได้เป็นอย่างดี</t>
  </si>
  <si>
    <t>อ.ชัยวัฒน์  ใหญ่บก</t>
  </si>
  <si>
    <r>
      <rPr>
        <u/>
        <sz val="16"/>
        <rFont val="Angsana New"/>
        <family val="1"/>
      </rPr>
      <t>กิจกรรมย่อยที่ 4</t>
    </r>
    <r>
      <rPr>
        <sz val="16"/>
        <rFont val="Angsana New"/>
        <family val="1"/>
      </rPr>
      <t xml:space="preserve"> การอบรมเชิงปฏิบัติการ การสร้างและเพิ่มมูลค่าสินค้าผลิตภัณฑ์ชุมชนบ้านท่า - บ่อโก</t>
    </r>
  </si>
  <si>
    <t xml:space="preserve">.1.อย่างน้อยร้อยละ 80 ของผู้เข้าร่วมโครงการได้รับความรู้เพิ่มขึ้น
2.สมาชิกในชุมชนบ้านท่า-บ่อโกได้รับความรู้ความเข้าใจเกี่ยวกับแนวคิดเรื่องการพัฒนาออกแบบบรรจุภัณฑ์  การสร้างตราสินค้า และการตลาด จำนวน 20 คน </t>
  </si>
  <si>
    <t>1.ผู้เข้าร่วมโครงการสามารถนำความรู้ไปใช้ประโยชน์ได้อยู่ในระดับมาก
2.ความพึงพอใจไม่ต่ำกว่าร้อยละ 80  และโดยสังเกตจากการพูดคุยสอบถามความเข้าใจดังนี้  -สามารถพัฒนาคนในชุมชนให้มีแนวคิดในการพัมนาความเข้าใจทางด้านความรู้ทางดารการบริการ  -มีการส่งเสริมให้คนในชุมชนใช้เวลาว่างให้เกิดประโยชน์ เพื่อสร้างมูลค่าเพิ่มให้แก่ธุรกิจในชุมชน  -ร่วมแสดงความคิดเห็น ซักถามข้อสงสัยต่างๆ  -ร่วมมือกันทำกิจกรรมเชิงปฏิบัติการอย่างตั้งใจ</t>
  </si>
  <si>
    <t>อ.วาจิศา  จันทรักษ์</t>
  </si>
  <si>
    <r>
      <rPr>
        <u/>
        <sz val="16"/>
        <rFont val="Angsana New"/>
        <family val="1"/>
      </rPr>
      <t>กิจกรรมย่อยที่ 5</t>
    </r>
    <r>
      <rPr>
        <sz val="16"/>
        <rFont val="Angsana New"/>
        <family val="1"/>
      </rPr>
      <t xml:space="preserve"> การติดตั้งระบบไฟฟ้าจากพลังงานแสงอาทิตย์ ชุมชนบ้านท่า-บ่อโก</t>
    </r>
  </si>
  <si>
    <t xml:space="preserve">
1.ผู้เข้าร่วมดครงการทุกคนบอกประเด็นความรู้ที่ได้รับ อย่างน้อย 1 เรื่อง
2.เป้าหมายผู้เข้าร่วมโครงการ  30 คน  บุคคลภายนอก 10 คน อาจารย์ นักศึกษาและเจ้าหน้าที่ 20 คน</t>
  </si>
  <si>
    <t>1.ผู้เข้าร่วมโครงการสามารถนำความรู้ไปใช้ประโยชน์ได้อยู่ในระดับมาก
2.ความพึงพอใจ ไม่ต่ำกว่าร้อยละ 85 1.สังเกตจากผู้เข้ารับการอบรมโครงการฯ  -ผู้เข้าร่วมโครงการมีความสนใจและตั้งใจฟังเพื่อพยายามทำความเข้าใจ  -ร่วมแสดงความคิดเห็น ซักถามข้อสงสัยต่างๆ  -ร่วมมือกันทำกิจกรรมเชิงปฏิบัติการอย่างตั้งใจ  2.คะแนนร้อยละของความพึงพอใจของผู้เข้าร่วมโครงการไม่ต่ำกว่าร้อยละ 85</t>
  </si>
  <si>
    <t xml:space="preserve">อ.อภิรัญธ์  จันทร์ทอง </t>
  </si>
  <si>
    <r>
      <rPr>
        <u/>
        <sz val="16"/>
        <rFont val="Angsana New"/>
        <family val="1"/>
      </rPr>
      <t xml:space="preserve">กิจกรรมย่อยที่ 6 </t>
    </r>
    <r>
      <rPr>
        <sz val="16"/>
        <rFont val="Angsana New"/>
        <family val="1"/>
      </rPr>
      <t>พัฒนาศูนย์ดิจิทัลชุนบ้านท่า-บ่อโก เพื่อการขายสินค้าและบริการออนไลน์</t>
    </r>
  </si>
  <si>
    <t xml:space="preserve">1.ผู้เข้าร่วมดครงการทุกคนบอกประเด็นความรู้ที่ได้รับ อย่างน้อย 1 เรื่อง
2.ผู้เข้าร่วมโครงการ 33 คน </t>
  </si>
  <si>
    <t>1.ผู้เข้าร่วมโครงการสามารถนำความรู้ไปใช้ประโยชน์ได้อยู่ในระดับมาก
2..ศูนย์ดิจิทัลชุมชนบ้านท่าบ่อโก เพื่อการขายสินค้าและบริการออนไลน์   2.เพื่อบูรณาการกิจกรรมบริการวิชาการกับการเรียนการสอนในรายวิชาระบบจัดการฐานข้อมูลวิชาเว็บไดนามิกส์ วิชาคอมพิวเตอร์กราฟิก</t>
  </si>
  <si>
    <t>อ.เสาวคนธ์ ชูบัว</t>
  </si>
  <si>
    <r>
      <rPr>
        <u/>
        <sz val="16"/>
        <rFont val="Angsana New"/>
        <family val="1"/>
      </rPr>
      <t xml:space="preserve">กิจกรรมย่อยที่ 7 </t>
    </r>
    <r>
      <rPr>
        <sz val="16"/>
        <rFont val="Angsana New"/>
        <family val="1"/>
      </rPr>
      <t>เสวนารายงานผลการดำเนินงานสู่การปรับปรุงและพัฒนาแผนการดำเนินงาน</t>
    </r>
  </si>
  <si>
    <t xml:space="preserve">1.ผู้เข้าร่วมดครงการทุกคนบอกประเด็นความรู้ที่ได้รับ อย่างน้อย 1 เรื่อง
2.สมาชิกในหมู่บ้านของชุมชนบ้านท่า-บ่อโกได้รับความรู้ด้านต่างๆที่วิทยาลัยฯถ่ายทอดให้จำนวน 10 คน </t>
  </si>
  <si>
    <t xml:space="preserve">1.ผู้เข้าร่วมโครงการสามารถนำความรู้ไปใช้ประโยชน์ได้อยู่ในระดับมาก
2.สมาชิกในชุมชนบ้านท่า-บ่อโกสามารถนำความรู้ที่ได้ มาใช้ในหมู่บ้านได้อย่างมีประสิทธิภาพประสิทธิผล </t>
  </si>
  <si>
    <t>อ.น้ำฝน  จันทร์นวล</t>
  </si>
  <si>
    <t>โครงการแลกเปลี่ยนเรียนรู้ระบบสารสนเทศสำหรับนัหศึกษา</t>
  </si>
  <si>
    <t>ฝ่ายวิชาการ/คุณกัญญารัตน์    ใจรักษ์</t>
  </si>
  <si>
    <t>อ.กมลนันท์                     ชีวรัตนาโชติ</t>
  </si>
  <si>
    <t>การออกแบบและพัฒนาวงจาฮาล์ฟบริดจ์-ฟลายแบคคอนเวอร์เตอร์ชนิดหลายเอาท์พุทสำหรับเซลล์พลังงานแสงอาทิตย์เพื่อที่อยู่อาศัย</t>
  </si>
  <si>
    <t>ต.ค. 60-ก.ย.61</t>
  </si>
  <si>
    <t>การจัดการจราจรบริเวณทางแยกและช่วงถนนในเขตเทศบาลนครนครศรีธรรมราช จังหวัดนครศรีธรรมราช</t>
  </si>
  <si>
    <t>การบริหารจัดการระบบเลี้ยงไก่ไข่โรงเรือนเปิดแบบอัตโนมัติโดยใช้โปรแกรม LabVIEW สำหรับเกษตรกรเลี้ยงไก่ จังหวัดนครศรีธรรมราช</t>
  </si>
  <si>
    <t>การประยุกต์ใช้เปลือกหอยนางรมบดในการผลิตบล็อกประสานเพื่อชุมชน</t>
  </si>
  <si>
    <t>ปัจจัยที่มีความสัมพันธ์กับพฤติกรรมการทำงานของพนักงานในหน่วยงานของรัฐ กรณีศึกษาเทศบาลตำบลในจังหวัดนครศรีธรรมราช</t>
  </si>
  <si>
    <t>การออกแบบสภาพแวดล้อมการเรียนรู้ทางวิศวกรรมเพื่อส่งเสริมทักษะนวัตกรรมตามแนวนโยบาย    Thailand 4.0</t>
  </si>
  <si>
    <t>นายอาคม  ลักษณะสกุล  089 992 2082</t>
  </si>
  <si>
    <t>การพัฒนาประสิทธิภาพการบริหารการควบคุมภายในของธุรกิจขนาดกลางและขนาดย่อม ในเขตอำเภอขนอม จังหวัดนครศรีธรรมราช</t>
  </si>
  <si>
    <t>น.ส.จิราภา  ชาลาธราวัฒน์ 081 817 3349</t>
  </si>
  <si>
    <t>ความสัมพันธ์ของการรายงานการพัฒนาอย่างยั่งยืนกับมูลค่ากิจการของบริษัทจดทะเบียนในตลาดหลักทรัพย์แห่งประเทศไทย</t>
  </si>
  <si>
    <t>พฤติกรรมนักท่องเที่ยวชาวไทยในการตัดสินในเลือกใช้บริการที่พักในอำเภอขนอม จังหวัดนครศรีธรรมราช</t>
  </si>
  <si>
    <t>การศึกษาความสัมพันธ์ระหว่างความรู้ความเข้าใจในปรัชญาเศรษฐกิจพอเพียงตามแนวพระราชดำริกับการบันทึกบัญชีครัวเรือนของประชาชนในเขตพื้นที่อำเภอขนอม จังหวัดนครศรีธรรมราช</t>
  </si>
  <si>
    <t>การศึกษาคุณสมบัติแอสฟัลต์คอนกรีตผสมเปลือกหอยนางรมบดละเอียด</t>
  </si>
  <si>
    <t>การผลิตเชื้อเพลิงชีวมวลจากวัสดุเหลือใช้เพื่อใช้ในครัวเรือน</t>
  </si>
  <si>
    <t>การป้องกันความเสียหายที่เกิดจากธรณีพิบัติในอำเภอขนอม จังหวัดนครศรีธรรมราช</t>
  </si>
  <si>
    <t>น.ส.ชลดา  กาญจนกุล 088 267 3430</t>
  </si>
  <si>
    <t>นายไพโรจน์  แสงอำไพ     083 651 4148</t>
  </si>
  <si>
    <t>นายชัยวัฒน์  ใหญ่บก           082 432 3812</t>
  </si>
  <si>
    <t>นายอภิรัญธ์  จันทร์ทอง       087 280 1366</t>
  </si>
  <si>
    <t>นายทวิช  กล้าแท้                 084 149 7426</t>
  </si>
  <si>
    <t>น.ส.นาตยา  ชูพันธ์              087 693 5055</t>
  </si>
  <si>
    <t>น.ส.ภริศฑ์ชาก์  ชดช้อย       096 881 4148</t>
  </si>
  <si>
    <t>น.ส.นาถนลิน  สีเขียว          082 789 9251</t>
  </si>
  <si>
    <t>นายอาทิตย์  สุจเสน             087 274 1122</t>
  </si>
  <si>
    <t>นายชัยวัฒน์  ใหญ่บก          082 432 3812</t>
  </si>
  <si>
    <t>ครั้งที่ 1 ธ.ค.60ครั้งที่ 2 ก.พ.61ครั้งที่ 3 มิ.ย.61ครั้งที่ 4 ก.ค.61</t>
  </si>
  <si>
    <t>อ.อภิรัญธ์  จันทร์ทอง                     อ.อาคม  ลักษณะสกุล                         อ.อภิรัญธ์  จันทร์ทอง                         อ.อาคม  ลักษณะสกุล</t>
  </si>
  <si>
    <t>โครงการ/กิจกรรม....................................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</si>
</sst>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0."/>
    <numFmt numFmtId="188" formatCode="."/>
    <numFmt numFmtId="189" formatCode="_-* #,##0_-;\-* #,##0_-;_-* &quot;-&quot;??_-;_-@_-"/>
    <numFmt numFmtId="190" formatCode="#,##0.0"/>
  </numFmts>
  <fonts count="33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name val="Angsana New"/>
      <family val="1"/>
    </font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0"/>
      <name val="Arial"/>
      <family val="2"/>
    </font>
    <font>
      <i/>
      <sz val="16"/>
      <name val="Angsana New"/>
      <family val="1"/>
    </font>
    <font>
      <i/>
      <sz val="16"/>
      <color rgb="FF0070C0"/>
      <name val="Angsana New"/>
      <family val="1"/>
    </font>
    <font>
      <sz val="16"/>
      <color indexed="8"/>
      <name val="Angsana New"/>
      <family val="1"/>
    </font>
    <font>
      <sz val="16"/>
      <color rgb="FF0070C0"/>
      <name val="Angsana New"/>
      <family val="1"/>
    </font>
    <font>
      <sz val="16"/>
      <name val="AngsanaUPC"/>
      <family val="1"/>
    </font>
    <font>
      <i/>
      <sz val="16"/>
      <name val="AngsanaUPC"/>
      <family val="1"/>
    </font>
    <font>
      <b/>
      <sz val="16"/>
      <name val="AngsanaUPC"/>
      <family val="1"/>
    </font>
    <font>
      <b/>
      <i/>
      <sz val="16"/>
      <name val="AngsanaUPC"/>
      <family val="1"/>
    </font>
    <font>
      <b/>
      <sz val="15"/>
      <name val="AngsanaUPC"/>
      <family val="1"/>
    </font>
    <font>
      <sz val="16"/>
      <color rgb="FFFFFF00"/>
      <name val="AngsanaUPC"/>
      <family val="1"/>
    </font>
    <font>
      <b/>
      <sz val="24"/>
      <name val="AngsanaUPC"/>
      <family val="1"/>
    </font>
    <font>
      <sz val="15"/>
      <name val="AngsanaUPC"/>
      <family val="1"/>
    </font>
    <font>
      <sz val="16"/>
      <color theme="1"/>
      <name val="AngsanaUPC"/>
      <family val="1"/>
    </font>
    <font>
      <sz val="14"/>
      <color theme="1"/>
      <name val="AngsanaUPC"/>
      <family val="1"/>
    </font>
    <font>
      <sz val="18"/>
      <color theme="1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u/>
      <sz val="16"/>
      <name val="AngsanaUPC"/>
      <family val="1"/>
    </font>
    <font>
      <b/>
      <sz val="16"/>
      <color theme="1"/>
      <name val="AngsanaUPC"/>
      <family val="1"/>
    </font>
    <font>
      <u/>
      <sz val="16"/>
      <color theme="1"/>
      <name val="AngsanaUPC"/>
      <family val="1"/>
    </font>
    <font>
      <sz val="20"/>
      <name val="Angsana  UPC"/>
    </font>
    <font>
      <u/>
      <sz val="16"/>
      <name val="Angsana New"/>
      <family val="1"/>
    </font>
    <font>
      <sz val="16"/>
      <color rgb="FFFF0000"/>
      <name val="AngsanaUPC"/>
      <family val="1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4" fillId="0" borderId="0" applyFill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30" fillId="0" borderId="0"/>
  </cellStyleXfs>
  <cellXfs count="7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16" xfId="0" applyFont="1" applyFill="1" applyBorder="1"/>
    <xf numFmtId="0" fontId="1" fillId="0" borderId="3" xfId="0" applyFont="1" applyBorder="1"/>
    <xf numFmtId="0" fontId="12" fillId="0" borderId="0" xfId="0" applyFont="1" applyFill="1"/>
    <xf numFmtId="41" fontId="10" fillId="0" borderId="16" xfId="0" applyNumberFormat="1" applyFont="1" applyBorder="1" applyAlignment="1">
      <alignment horizontal="center" vertical="top" wrapText="1"/>
    </xf>
    <xf numFmtId="0" fontId="12" fillId="0" borderId="16" xfId="0" applyFont="1" applyFill="1" applyBorder="1"/>
    <xf numFmtId="41" fontId="10" fillId="0" borderId="16" xfId="0" applyNumberFormat="1" applyFont="1" applyFill="1" applyBorder="1" applyAlignment="1">
      <alignment horizontal="center" vertical="top" wrapText="1"/>
    </xf>
    <xf numFmtId="41" fontId="2" fillId="0" borderId="16" xfId="0" applyNumberFormat="1" applyFont="1" applyBorder="1"/>
    <xf numFmtId="0" fontId="1" fillId="0" borderId="16" xfId="0" applyFont="1" applyBorder="1"/>
    <xf numFmtId="189" fontId="5" fillId="0" borderId="16" xfId="4" applyNumberFormat="1" applyFont="1" applyFill="1" applyBorder="1" applyAlignment="1">
      <alignment vertical="top" wrapText="1"/>
    </xf>
    <xf numFmtId="41" fontId="5" fillId="0" borderId="16" xfId="2" applyNumberFormat="1" applyFont="1" applyFill="1" applyBorder="1" applyAlignment="1">
      <alignment horizontal="left" vertical="top" wrapText="1"/>
    </xf>
    <xf numFmtId="41" fontId="5" fillId="0" borderId="16" xfId="2" applyNumberFormat="1" applyFont="1" applyFill="1" applyBorder="1" applyAlignment="1">
      <alignment horizontal="left" vertical="center" wrapText="1"/>
    </xf>
    <xf numFmtId="3" fontId="11" fillId="0" borderId="16" xfId="0" applyNumberFormat="1" applyFont="1" applyFill="1" applyBorder="1" applyAlignment="1">
      <alignment horizontal="right" vertical="top"/>
    </xf>
    <xf numFmtId="41" fontId="5" fillId="0" borderId="16" xfId="4" applyNumberFormat="1" applyFont="1" applyFill="1" applyBorder="1" applyAlignment="1">
      <alignment horizontal="center" vertical="top" wrapText="1"/>
    </xf>
    <xf numFmtId="0" fontId="1" fillId="0" borderId="17" xfId="0" applyFont="1" applyBorder="1"/>
    <xf numFmtId="187" fontId="5" fillId="0" borderId="22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188" fontId="5" fillId="0" borderId="22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188" fontId="1" fillId="0" borderId="22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vertical="top" wrapText="1"/>
    </xf>
    <xf numFmtId="0" fontId="5" fillId="0" borderId="18" xfId="3" applyFont="1" applyBorder="1" applyAlignment="1">
      <alignment horizontal="left" vertical="top" wrapText="1"/>
    </xf>
    <xf numFmtId="49" fontId="5" fillId="0" borderId="18" xfId="9" applyNumberFormat="1" applyFont="1" applyFill="1" applyBorder="1" applyAlignment="1">
      <alignment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0" fontId="1" fillId="0" borderId="26" xfId="0" applyFont="1" applyBorder="1"/>
    <xf numFmtId="188" fontId="5" fillId="0" borderId="24" xfId="0" applyNumberFormat="1" applyFont="1" applyBorder="1" applyAlignment="1">
      <alignment horizontal="center" vertical="top" wrapText="1"/>
    </xf>
    <xf numFmtId="0" fontId="1" fillId="0" borderId="26" xfId="0" applyFont="1" applyFill="1" applyBorder="1"/>
    <xf numFmtId="189" fontId="2" fillId="3" borderId="1" xfId="2" applyNumberFormat="1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1" fillId="4" borderId="0" xfId="0" applyFont="1" applyFill="1"/>
    <xf numFmtId="0" fontId="2" fillId="4" borderId="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41" fontId="2" fillId="3" borderId="1" xfId="0" applyNumberFormat="1" applyFont="1" applyFill="1" applyBorder="1"/>
    <xf numFmtId="189" fontId="2" fillId="3" borderId="1" xfId="0" applyNumberFormat="1" applyFont="1" applyFill="1" applyBorder="1"/>
    <xf numFmtId="0" fontId="1" fillId="3" borderId="0" xfId="0" applyFont="1" applyFill="1" applyBorder="1"/>
    <xf numFmtId="41" fontId="1" fillId="0" borderId="16" xfId="0" applyNumberFormat="1" applyFont="1" applyBorder="1" applyAlignment="1">
      <alignment horizontal="center" vertical="top"/>
    </xf>
    <xf numFmtId="41" fontId="5" fillId="0" borderId="16" xfId="0" applyNumberFormat="1" applyFont="1" applyBorder="1" applyAlignment="1">
      <alignment horizontal="center" vertical="top" wrapText="1"/>
    </xf>
    <xf numFmtId="189" fontId="2" fillId="0" borderId="16" xfId="2" applyNumberFormat="1" applyFont="1" applyFill="1" applyBorder="1" applyAlignment="1">
      <alignment vertical="top"/>
    </xf>
    <xf numFmtId="41" fontId="5" fillId="0" borderId="16" xfId="4" applyNumberFormat="1" applyFont="1" applyFill="1" applyBorder="1" applyAlignment="1">
      <alignment horizontal="left" vertical="top"/>
    </xf>
    <xf numFmtId="189" fontId="5" fillId="2" borderId="16" xfId="4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horizontal="right" vertical="top" wrapText="1"/>
    </xf>
    <xf numFmtId="49" fontId="5" fillId="0" borderId="18" xfId="0" applyNumberFormat="1" applyFont="1" applyBorder="1" applyAlignment="1">
      <alignment horizontal="left" vertical="top" wrapText="1"/>
    </xf>
    <xf numFmtId="188" fontId="10" fillId="0" borderId="22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left" vertical="top" wrapText="1"/>
    </xf>
    <xf numFmtId="187" fontId="5" fillId="0" borderId="22" xfId="5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left" wrapText="1"/>
    </xf>
    <xf numFmtId="188" fontId="5" fillId="0" borderId="22" xfId="3" applyNumberFormat="1" applyFont="1" applyBorder="1" applyAlignment="1">
      <alignment horizontal="center" vertical="top" wrapText="1"/>
    </xf>
    <xf numFmtId="49" fontId="5" fillId="0" borderId="18" xfId="9" applyNumberFormat="1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/>
    </xf>
    <xf numFmtId="0" fontId="5" fillId="2" borderId="18" xfId="0" applyFont="1" applyFill="1" applyBorder="1" applyAlignment="1">
      <alignment wrapText="1"/>
    </xf>
    <xf numFmtId="188" fontId="5" fillId="0" borderId="22" xfId="5" applyNumberFormat="1" applyFont="1" applyBorder="1" applyAlignment="1">
      <alignment horizontal="center" vertical="top" wrapText="1"/>
    </xf>
    <xf numFmtId="187" fontId="5" fillId="0" borderId="24" xfId="5" applyNumberFormat="1" applyFont="1" applyBorder="1" applyAlignment="1">
      <alignment horizontal="center" vertical="top" wrapText="1"/>
    </xf>
    <xf numFmtId="0" fontId="5" fillId="2" borderId="25" xfId="0" applyFont="1" applyFill="1" applyBorder="1" applyAlignment="1">
      <alignment vertical="top" wrapText="1"/>
    </xf>
    <xf numFmtId="189" fontId="5" fillId="2" borderId="26" xfId="4" applyNumberFormat="1" applyFont="1" applyFill="1" applyBorder="1" applyAlignment="1">
      <alignment vertical="top" wrapText="1"/>
    </xf>
    <xf numFmtId="0" fontId="1" fillId="0" borderId="29" xfId="0" applyFont="1" applyBorder="1"/>
    <xf numFmtId="3" fontId="11" fillId="0" borderId="26" xfId="0" applyNumberFormat="1" applyFont="1" applyFill="1" applyBorder="1" applyAlignment="1">
      <alignment horizontal="right" vertical="top"/>
    </xf>
    <xf numFmtId="0" fontId="2" fillId="3" borderId="20" xfId="0" applyFont="1" applyFill="1" applyBorder="1" applyAlignment="1"/>
    <xf numFmtId="0" fontId="2" fillId="3" borderId="31" xfId="0" applyFont="1" applyFill="1" applyBorder="1" applyAlignment="1"/>
    <xf numFmtId="41" fontId="5" fillId="0" borderId="17" xfId="2" applyNumberFormat="1" applyFont="1" applyFill="1" applyBorder="1" applyAlignment="1">
      <alignment horizontal="left" vertical="top" wrapText="1"/>
    </xf>
    <xf numFmtId="41" fontId="5" fillId="0" borderId="29" xfId="2" applyNumberFormat="1" applyFont="1" applyFill="1" applyBorder="1" applyAlignment="1">
      <alignment horizontal="left" vertical="top" wrapText="1"/>
    </xf>
    <xf numFmtId="3" fontId="11" fillId="0" borderId="29" xfId="0" applyNumberFormat="1" applyFont="1" applyFill="1" applyBorder="1" applyAlignment="1">
      <alignment horizontal="right" vertical="top"/>
    </xf>
    <xf numFmtId="49" fontId="5" fillId="0" borderId="25" xfId="0" applyNumberFormat="1" applyFont="1" applyFill="1" applyBorder="1" applyAlignment="1">
      <alignment horizontal="left" vertical="top" wrapText="1"/>
    </xf>
    <xf numFmtId="188" fontId="5" fillId="0" borderId="27" xfId="0" applyNumberFormat="1" applyFont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left" vertical="top" wrapText="1"/>
    </xf>
    <xf numFmtId="188" fontId="5" fillId="0" borderId="27" xfId="5" applyNumberFormat="1" applyFont="1" applyBorder="1" applyAlignment="1">
      <alignment horizontal="center" vertical="top" wrapText="1"/>
    </xf>
    <xf numFmtId="0" fontId="1" fillId="0" borderId="29" xfId="0" applyFont="1" applyFill="1" applyBorder="1"/>
    <xf numFmtId="0" fontId="5" fillId="0" borderId="28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187" fontId="5" fillId="0" borderId="30" xfId="0" applyNumberFormat="1" applyFont="1" applyFill="1" applyBorder="1" applyAlignment="1">
      <alignment horizontal="center" vertical="top" wrapText="1"/>
    </xf>
    <xf numFmtId="41" fontId="5" fillId="0" borderId="3" xfId="2" applyNumberFormat="1" applyFont="1" applyFill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41" fontId="2" fillId="0" borderId="29" xfId="0" applyNumberFormat="1" applyFont="1" applyBorder="1"/>
    <xf numFmtId="187" fontId="5" fillId="0" borderId="27" xfId="0" applyNumberFormat="1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189" fontId="5" fillId="2" borderId="16" xfId="4" applyNumberFormat="1" applyFont="1" applyFill="1" applyBorder="1" applyAlignment="1">
      <alignment vertical="top" wrapText="1"/>
    </xf>
    <xf numFmtId="188" fontId="1" fillId="0" borderId="27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left" vertical="top" wrapText="1"/>
    </xf>
    <xf numFmtId="189" fontId="2" fillId="0" borderId="29" xfId="2" applyNumberFormat="1" applyFont="1" applyFill="1" applyBorder="1" applyAlignment="1">
      <alignment vertical="top"/>
    </xf>
    <xf numFmtId="41" fontId="1" fillId="0" borderId="29" xfId="0" applyNumberFormat="1" applyFont="1" applyBorder="1" applyAlignment="1">
      <alignment horizontal="center" vertical="top"/>
    </xf>
    <xf numFmtId="0" fontId="2" fillId="0" borderId="27" xfId="0" applyFont="1" applyBorder="1" applyAlignment="1"/>
    <xf numFmtId="0" fontId="2" fillId="0" borderId="28" xfId="0" applyFont="1" applyBorder="1" applyAlignment="1"/>
    <xf numFmtId="49" fontId="5" fillId="0" borderId="28" xfId="9" applyNumberFormat="1" applyFont="1" applyFill="1" applyBorder="1" applyAlignment="1">
      <alignment vertical="top" wrapText="1"/>
    </xf>
    <xf numFmtId="41" fontId="5" fillId="0" borderId="29" xfId="4" applyNumberFormat="1" applyFont="1" applyFill="1" applyBorder="1" applyAlignment="1">
      <alignment horizontal="left" vertical="top"/>
    </xf>
    <xf numFmtId="0" fontId="1" fillId="3" borderId="20" xfId="0" applyFont="1" applyFill="1" applyBorder="1" applyAlignment="1">
      <alignment horizontal="center"/>
    </xf>
    <xf numFmtId="0" fontId="2" fillId="3" borderId="31" xfId="0" applyFont="1" applyFill="1" applyBorder="1"/>
    <xf numFmtId="41" fontId="5" fillId="0" borderId="29" xfId="4" applyNumberFormat="1" applyFont="1" applyFill="1" applyBorder="1" applyAlignment="1">
      <alignment horizontal="center" vertical="top" wrapText="1"/>
    </xf>
    <xf numFmtId="0" fontId="1" fillId="3" borderId="20" xfId="0" applyFont="1" applyFill="1" applyBorder="1" applyAlignment="1"/>
    <xf numFmtId="41" fontId="2" fillId="3" borderId="1" xfId="0" applyNumberFormat="1" applyFont="1" applyFill="1" applyBorder="1" applyAlignment="1"/>
    <xf numFmtId="187" fontId="5" fillId="0" borderId="23" xfId="0" applyNumberFormat="1" applyFont="1" applyFill="1" applyBorder="1" applyAlignment="1">
      <alignment horizontal="center" vertical="top" wrapText="1"/>
    </xf>
    <xf numFmtId="41" fontId="2" fillId="0" borderId="3" xfId="0" applyNumberFormat="1" applyFont="1" applyBorder="1"/>
    <xf numFmtId="41" fontId="2" fillId="0" borderId="17" xfId="0" applyNumberFormat="1" applyFont="1" applyBorder="1"/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left" vertical="top" wrapText="1"/>
    </xf>
    <xf numFmtId="41" fontId="13" fillId="0" borderId="1" xfId="11" applyNumberFormat="1" applyFont="1" applyFill="1" applyBorder="1" applyAlignment="1">
      <alignment vertical="top"/>
    </xf>
    <xf numFmtId="0" fontId="15" fillId="14" borderId="3" xfId="0" applyFont="1" applyFill="1" applyBorder="1" applyAlignment="1">
      <alignment horizontal="center" vertical="top" wrapText="1"/>
    </xf>
    <xf numFmtId="0" fontId="15" fillId="14" borderId="4" xfId="0" applyFont="1" applyFill="1" applyBorder="1" applyAlignment="1">
      <alignment horizontal="center" vertical="top" wrapText="1"/>
    </xf>
    <xf numFmtId="0" fontId="15" fillId="8" borderId="4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3" fillId="8" borderId="0" xfId="0" applyFont="1" applyFill="1"/>
    <xf numFmtId="0" fontId="15" fillId="9" borderId="13" xfId="3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vertical="top"/>
    </xf>
    <xf numFmtId="0" fontId="13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left" vertical="top" wrapText="1"/>
    </xf>
    <xf numFmtId="41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8" borderId="1" xfId="0" applyFont="1" applyFill="1" applyBorder="1" applyAlignment="1">
      <alignment vertical="top"/>
    </xf>
    <xf numFmtId="0" fontId="15" fillId="8" borderId="4" xfId="0" applyFont="1" applyFill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17" fontId="13" fillId="0" borderId="1" xfId="0" applyNumberFormat="1" applyFont="1" applyBorder="1" applyAlignment="1">
      <alignment horizontal="center" vertical="top"/>
    </xf>
    <xf numFmtId="41" fontId="15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41" fontId="13" fillId="0" borderId="1" xfId="4" applyNumberFormat="1" applyFont="1" applyFill="1" applyBorder="1" applyAlignment="1">
      <alignment horizontal="center" vertical="top" wrapText="1"/>
    </xf>
    <xf numFmtId="189" fontId="13" fillId="0" borderId="1" xfId="2" applyNumberFormat="1" applyFont="1" applyBorder="1" applyAlignment="1">
      <alignment horizontal="right" vertical="top" wrapText="1"/>
    </xf>
    <xf numFmtId="189" fontId="13" fillId="0" borderId="1" xfId="2" applyNumberFormat="1" applyFont="1" applyBorder="1" applyAlignment="1">
      <alignment horizontal="right" vertical="top"/>
    </xf>
    <xf numFmtId="189" fontId="13" fillId="0" borderId="1" xfId="2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center" vertical="top"/>
    </xf>
    <xf numFmtId="17" fontId="13" fillId="0" borderId="1" xfId="0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vertical="top"/>
    </xf>
    <xf numFmtId="0" fontId="13" fillId="5" borderId="1" xfId="0" applyFont="1" applyFill="1" applyBorder="1" applyAlignment="1">
      <alignment horizontal="center" vertical="top" wrapText="1"/>
    </xf>
    <xf numFmtId="41" fontId="13" fillId="5" borderId="1" xfId="11" applyNumberFormat="1" applyFont="1" applyFill="1" applyBorder="1" applyAlignment="1">
      <alignment horizontal="right" vertical="top" wrapText="1"/>
    </xf>
    <xf numFmtId="17" fontId="13" fillId="5" borderId="1" xfId="0" applyNumberFormat="1" applyFont="1" applyFill="1" applyBorder="1" applyAlignment="1">
      <alignment horizontal="center" vertical="top" wrapText="1"/>
    </xf>
    <xf numFmtId="41" fontId="13" fillId="0" borderId="1" xfId="11" applyNumberFormat="1" applyFont="1" applyFill="1" applyBorder="1" applyAlignment="1">
      <alignment horizontal="right" vertical="top" wrapText="1"/>
    </xf>
    <xf numFmtId="17" fontId="13" fillId="0" borderId="1" xfId="0" applyNumberFormat="1" applyFont="1" applyBorder="1" applyAlignment="1">
      <alignment horizontal="center" vertical="top" wrapText="1"/>
    </xf>
    <xf numFmtId="49" fontId="13" fillId="5" borderId="13" xfId="11" applyNumberFormat="1" applyFont="1" applyFill="1" applyBorder="1" applyAlignment="1">
      <alignment horizontal="left" vertical="top" wrapText="1"/>
    </xf>
    <xf numFmtId="17" fontId="13" fillId="0" borderId="4" xfId="0" applyNumberFormat="1" applyFont="1" applyBorder="1" applyAlignment="1">
      <alignment horizontal="center" vertical="top"/>
    </xf>
    <xf numFmtId="41" fontId="13" fillId="0" borderId="1" xfId="11" applyNumberFormat="1" applyFont="1" applyBorder="1" applyAlignment="1">
      <alignment horizontal="right" vertical="top"/>
    </xf>
    <xf numFmtId="0" fontId="13" fillId="5" borderId="1" xfId="13" applyNumberFormat="1" applyFont="1" applyFill="1" applyBorder="1" applyAlignment="1">
      <alignment horizontal="center" vertical="top"/>
    </xf>
    <xf numFmtId="0" fontId="13" fillId="0" borderId="4" xfId="0" applyFont="1" applyBorder="1" applyAlignment="1">
      <alignment vertical="top" wrapText="1"/>
    </xf>
    <xf numFmtId="0" fontId="13" fillId="0" borderId="1" xfId="0" applyFont="1" applyBorder="1"/>
    <xf numFmtId="41" fontId="13" fillId="0" borderId="1" xfId="0" applyNumberFormat="1" applyFont="1" applyFill="1" applyBorder="1" applyAlignment="1">
      <alignment horizontal="right" vertical="top"/>
    </xf>
    <xf numFmtId="15" fontId="13" fillId="0" borderId="1" xfId="0" applyNumberFormat="1" applyFont="1" applyBorder="1" applyAlignment="1">
      <alignment horizontal="left" vertical="top" wrapText="1"/>
    </xf>
    <xf numFmtId="189" fontId="13" fillId="0" borderId="1" xfId="13" applyNumberFormat="1" applyFont="1" applyFill="1" applyBorder="1" applyAlignment="1">
      <alignment horizontal="center" vertical="top"/>
    </xf>
    <xf numFmtId="0" fontId="15" fillId="9" borderId="13" xfId="3" applyFont="1" applyFill="1" applyBorder="1" applyAlignment="1">
      <alignment horizontal="left" vertical="top"/>
    </xf>
    <xf numFmtId="0" fontId="15" fillId="9" borderId="1" xfId="0" applyFont="1" applyFill="1" applyBorder="1" applyAlignment="1">
      <alignment horizontal="left" vertical="top" wrapText="1"/>
    </xf>
    <xf numFmtId="0" fontId="15" fillId="9" borderId="13" xfId="3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15" fillId="9" borderId="13" xfId="3" applyFont="1" applyFill="1" applyBorder="1"/>
    <xf numFmtId="41" fontId="13" fillId="0" borderId="1" xfId="0" applyNumberFormat="1" applyFont="1" applyBorder="1" applyAlignment="1">
      <alignment horizontal="right" vertical="top"/>
    </xf>
    <xf numFmtId="0" fontId="13" fillId="11" borderId="1" xfId="0" applyFont="1" applyFill="1" applyBorder="1" applyAlignment="1">
      <alignment horizontal="center" vertical="top" wrapText="1"/>
    </xf>
    <xf numFmtId="0" fontId="15" fillId="13" borderId="13" xfId="3" applyFont="1" applyFill="1" applyBorder="1" applyAlignment="1">
      <alignment horizontal="left" vertical="top"/>
    </xf>
    <xf numFmtId="0" fontId="13" fillId="0" borderId="33" xfId="0" applyFont="1" applyBorder="1" applyAlignment="1">
      <alignment vertical="top"/>
    </xf>
    <xf numFmtId="0" fontId="13" fillId="0" borderId="33" xfId="0" applyFont="1" applyBorder="1"/>
    <xf numFmtId="17" fontId="13" fillId="0" borderId="1" xfId="0" applyNumberFormat="1" applyFont="1" applyFill="1" applyBorder="1" applyAlignment="1">
      <alignment horizontal="center" vertical="top" wrapText="1"/>
    </xf>
    <xf numFmtId="0" fontId="13" fillId="8" borderId="4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right" vertical="top"/>
    </xf>
    <xf numFmtId="0" fontId="13" fillId="0" borderId="0" xfId="0" applyFont="1"/>
    <xf numFmtId="0" fontId="13" fillId="0" borderId="4" xfId="0" applyFont="1" applyBorder="1" applyAlignment="1">
      <alignment horizontal="left" vertical="top" wrapText="1"/>
    </xf>
    <xf numFmtId="0" fontId="13" fillId="11" borderId="1" xfId="0" applyFont="1" applyFill="1" applyBorder="1" applyAlignment="1">
      <alignment horizontal="left" vertical="top" wrapText="1"/>
    </xf>
    <xf numFmtId="189" fontId="13" fillId="0" borderId="1" xfId="2" applyNumberFormat="1" applyFont="1" applyBorder="1" applyAlignment="1">
      <alignment vertical="top"/>
    </xf>
    <xf numFmtId="0" fontId="13" fillId="4" borderId="0" xfId="0" applyFont="1" applyFill="1"/>
    <xf numFmtId="0" fontId="15" fillId="4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3" fillId="10" borderId="0" xfId="0" applyFont="1" applyFill="1"/>
    <xf numFmtId="0" fontId="15" fillId="10" borderId="8" xfId="0" applyFont="1" applyFill="1" applyBorder="1" applyAlignment="1">
      <alignment horizontal="center" vertical="top" wrapText="1"/>
    </xf>
    <xf numFmtId="0" fontId="15" fillId="10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0" fontId="13" fillId="11" borderId="1" xfId="0" applyFont="1" applyFill="1" applyBorder="1" applyAlignment="1">
      <alignment vertical="top"/>
    </xf>
    <xf numFmtId="0" fontId="15" fillId="11" borderId="4" xfId="0" applyFont="1" applyFill="1" applyBorder="1" applyAlignment="1">
      <alignment horizontal="center" vertical="top"/>
    </xf>
    <xf numFmtId="0" fontId="13" fillId="11" borderId="4" xfId="0" applyFont="1" applyFill="1" applyBorder="1" applyAlignment="1">
      <alignment horizontal="center" vertical="top"/>
    </xf>
    <xf numFmtId="0" fontId="13" fillId="7" borderId="0" xfId="0" applyFont="1" applyFill="1" applyAlignment="1">
      <alignment vertical="top"/>
    </xf>
    <xf numFmtId="0" fontId="13" fillId="9" borderId="1" xfId="0" applyFont="1" applyFill="1" applyBorder="1"/>
    <xf numFmtId="0" fontId="13" fillId="9" borderId="0" xfId="0" applyFont="1" applyFill="1"/>
    <xf numFmtId="0" fontId="13" fillId="12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vertical="top"/>
    </xf>
    <xf numFmtId="0" fontId="15" fillId="5" borderId="0" xfId="0" applyFont="1" applyFill="1" applyAlignment="1">
      <alignment vertical="top"/>
    </xf>
    <xf numFmtId="1" fontId="13" fillId="0" borderId="1" xfId="0" applyNumberFormat="1" applyFont="1" applyFill="1" applyBorder="1" applyAlignment="1">
      <alignment vertical="top" wrapText="1"/>
    </xf>
    <xf numFmtId="0" fontId="13" fillId="0" borderId="4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0" fontId="13" fillId="10" borderId="4" xfId="0" applyFont="1" applyFill="1" applyBorder="1" applyAlignment="1">
      <alignment horizontal="center" wrapText="1"/>
    </xf>
    <xf numFmtId="0" fontId="13" fillId="11" borderId="4" xfId="0" applyFont="1" applyFill="1" applyBorder="1" applyAlignment="1">
      <alignment horizontal="center" vertical="top" wrapText="1"/>
    </xf>
    <xf numFmtId="0" fontId="15" fillId="9" borderId="13" xfId="0" applyFont="1" applyFill="1" applyBorder="1" applyAlignment="1">
      <alignment vertical="center"/>
    </xf>
    <xf numFmtId="0" fontId="15" fillId="9" borderId="4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wrapText="1"/>
    </xf>
    <xf numFmtId="0" fontId="13" fillId="9" borderId="4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13" fillId="5" borderId="32" xfId="0" applyFont="1" applyFill="1" applyBorder="1" applyAlignment="1">
      <alignment vertical="top"/>
    </xf>
    <xf numFmtId="0" fontId="13" fillId="0" borderId="13" xfId="0" applyFont="1" applyBorder="1" applyAlignment="1">
      <alignment horizontal="left" vertical="top" wrapText="1"/>
    </xf>
    <xf numFmtId="0" fontId="15" fillId="16" borderId="1" xfId="0" applyFont="1" applyFill="1" applyBorder="1"/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wrapText="1"/>
    </xf>
    <xf numFmtId="0" fontId="15" fillId="0" borderId="0" xfId="0" applyFont="1"/>
    <xf numFmtId="0" fontId="13" fillId="0" borderId="0" xfId="0" applyFont="1" applyBorder="1" applyAlignment="1">
      <alignment horizontal="center" vertical="top"/>
    </xf>
    <xf numFmtId="0" fontId="15" fillId="11" borderId="15" xfId="0" applyFont="1" applyFill="1" applyBorder="1" applyAlignment="1">
      <alignment horizontal="center" vertical="top"/>
    </xf>
    <xf numFmtId="0" fontId="15" fillId="9" borderId="15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5" borderId="15" xfId="0" applyFont="1" applyFill="1" applyBorder="1" applyAlignment="1">
      <alignment horizontal="left" vertical="top"/>
    </xf>
    <xf numFmtId="0" fontId="15" fillId="5" borderId="15" xfId="0" applyFont="1" applyFill="1" applyBorder="1" applyAlignment="1">
      <alignment horizontal="left" vertical="top"/>
    </xf>
    <xf numFmtId="0" fontId="15" fillId="16" borderId="13" xfId="0" applyFont="1" applyFill="1" applyBorder="1" applyAlignment="1">
      <alignment horizontal="center"/>
    </xf>
    <xf numFmtId="188" fontId="13" fillId="5" borderId="14" xfId="11" applyNumberFormat="1" applyFont="1" applyFill="1" applyBorder="1" applyAlignment="1">
      <alignment horizontal="center" vertical="top" wrapText="1"/>
    </xf>
    <xf numFmtId="188" fontId="13" fillId="0" borderId="14" xfId="0" applyNumberFormat="1" applyFont="1" applyFill="1" applyBorder="1" applyAlignment="1">
      <alignment horizontal="center" vertical="top" wrapText="1"/>
    </xf>
    <xf numFmtId="188" fontId="13" fillId="5" borderId="14" xfId="0" applyNumberFormat="1" applyFont="1" applyFill="1" applyBorder="1" applyAlignment="1">
      <alignment horizontal="center" vertical="top" wrapText="1"/>
    </xf>
    <xf numFmtId="0" fontId="13" fillId="0" borderId="0" xfId="0" applyFont="1" applyBorder="1"/>
    <xf numFmtId="0" fontId="15" fillId="12" borderId="13" xfId="3" applyFont="1" applyFill="1" applyBorder="1" applyAlignment="1">
      <alignment horizontal="left" vertical="top"/>
    </xf>
    <xf numFmtId="0" fontId="13" fillId="5" borderId="1" xfId="0" applyFont="1" applyFill="1" applyBorder="1"/>
    <xf numFmtId="0" fontId="15" fillId="12" borderId="14" xfId="3" applyFont="1" applyFill="1" applyBorder="1" applyAlignment="1">
      <alignment horizontal="right"/>
    </xf>
    <xf numFmtId="188" fontId="13" fillId="6" borderId="14" xfId="0" applyNumberFormat="1" applyFont="1" applyFill="1" applyBorder="1" applyAlignment="1">
      <alignment horizontal="center" vertical="top" wrapText="1"/>
    </xf>
    <xf numFmtId="188" fontId="15" fillId="12" borderId="15" xfId="0" applyNumberFormat="1" applyFont="1" applyFill="1" applyBorder="1" applyAlignment="1">
      <alignment horizontal="left" vertical="top" wrapText="1"/>
    </xf>
    <xf numFmtId="0" fontId="15" fillId="9" borderId="14" xfId="3" applyFont="1" applyFill="1" applyBorder="1" applyAlignment="1">
      <alignment horizontal="left" vertical="top"/>
    </xf>
    <xf numFmtId="0" fontId="13" fillId="16" borderId="1" xfId="0" applyFont="1" applyFill="1" applyBorder="1"/>
    <xf numFmtId="0" fontId="13" fillId="16" borderId="15" xfId="0" applyFont="1" applyFill="1" applyBorder="1" applyAlignment="1">
      <alignment horizontal="center" vertical="top"/>
    </xf>
    <xf numFmtId="0" fontId="13" fillId="16" borderId="14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5" fillId="10" borderId="13" xfId="3" applyFont="1" applyFill="1" applyBorder="1" applyAlignment="1">
      <alignment horizontal="center"/>
    </xf>
    <xf numFmtId="188" fontId="13" fillId="0" borderId="9" xfId="0" applyNumberFormat="1" applyFont="1" applyBorder="1" applyAlignment="1">
      <alignment horizontal="center" vertical="top"/>
    </xf>
    <xf numFmtId="0" fontId="15" fillId="10" borderId="8" xfId="0" applyFont="1" applyFill="1" applyBorder="1" applyAlignment="1">
      <alignment horizontal="left" vertical="top" wrapText="1"/>
    </xf>
    <xf numFmtId="0" fontId="15" fillId="11" borderId="4" xfId="0" applyFont="1" applyFill="1" applyBorder="1" applyAlignment="1">
      <alignment horizontal="left" vertical="top"/>
    </xf>
    <xf numFmtId="0" fontId="15" fillId="11" borderId="4" xfId="0" applyFont="1" applyFill="1" applyBorder="1" applyAlignment="1">
      <alignment vertical="top"/>
    </xf>
    <xf numFmtId="0" fontId="13" fillId="7" borderId="0" xfId="0" applyFont="1" applyFill="1"/>
    <xf numFmtId="0" fontId="13" fillId="9" borderId="1" xfId="0" applyFont="1" applyFill="1" applyBorder="1" applyAlignment="1">
      <alignment vertical="top"/>
    </xf>
    <xf numFmtId="0" fontId="15" fillId="9" borderId="13" xfId="0" applyFont="1" applyFill="1" applyBorder="1" applyAlignment="1">
      <alignment vertical="top"/>
    </xf>
    <xf numFmtId="0" fontId="15" fillId="3" borderId="0" xfId="0" applyFont="1" applyFill="1"/>
    <xf numFmtId="0" fontId="13" fillId="0" borderId="32" xfId="0" applyFont="1" applyBorder="1"/>
    <xf numFmtId="0" fontId="14" fillId="0" borderId="33" xfId="0" applyFont="1" applyBorder="1"/>
    <xf numFmtId="0" fontId="13" fillId="12" borderId="1" xfId="0" applyFont="1" applyFill="1" applyBorder="1"/>
    <xf numFmtId="0" fontId="13" fillId="11" borderId="1" xfId="0" applyFont="1" applyFill="1" applyBorder="1" applyAlignment="1">
      <alignment horizontal="center" vertical="top"/>
    </xf>
    <xf numFmtId="17" fontId="13" fillId="11" borderId="1" xfId="0" applyNumberFormat="1" applyFont="1" applyFill="1" applyBorder="1" applyAlignment="1">
      <alignment horizontal="center" vertical="top"/>
    </xf>
    <xf numFmtId="0" fontId="13" fillId="8" borderId="1" xfId="0" applyFont="1" applyFill="1" applyBorder="1"/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left" vertical="top" wrapText="1"/>
    </xf>
    <xf numFmtId="17" fontId="13" fillId="8" borderId="1" xfId="0" applyNumberFormat="1" applyFont="1" applyFill="1" applyBorder="1" applyAlignment="1">
      <alignment horizontal="center" vertical="top"/>
    </xf>
    <xf numFmtId="0" fontId="15" fillId="15" borderId="1" xfId="0" applyFont="1" applyFill="1" applyBorder="1"/>
    <xf numFmtId="0" fontId="15" fillId="0" borderId="33" xfId="0" applyFont="1" applyBorder="1"/>
    <xf numFmtId="0" fontId="15" fillId="9" borderId="1" xfId="0" applyFont="1" applyFill="1" applyBorder="1"/>
    <xf numFmtId="0" fontId="15" fillId="9" borderId="1" xfId="0" applyFont="1" applyFill="1" applyBorder="1" applyAlignment="1">
      <alignment horizontal="center" vertical="top"/>
    </xf>
    <xf numFmtId="0" fontId="15" fillId="0" borderId="0" xfId="0" applyFont="1" applyBorder="1"/>
    <xf numFmtId="0" fontId="13" fillId="0" borderId="0" xfId="0" applyFont="1" applyAlignment="1">
      <alignment horizontal="left"/>
    </xf>
    <xf numFmtId="0" fontId="15" fillId="5" borderId="1" xfId="0" applyFont="1" applyFill="1" applyBorder="1"/>
    <xf numFmtId="0" fontId="15" fillId="5" borderId="0" xfId="0" applyFont="1" applyFill="1"/>
    <xf numFmtId="0" fontId="15" fillId="9" borderId="1" xfId="0" applyFont="1" applyFill="1" applyBorder="1" applyAlignment="1">
      <alignment horizontal="left"/>
    </xf>
    <xf numFmtId="0" fontId="15" fillId="9" borderId="1" xfId="0" applyFont="1" applyFill="1" applyBorder="1" applyAlignment="1">
      <alignment horizontal="center"/>
    </xf>
    <xf numFmtId="0" fontId="13" fillId="5" borderId="0" xfId="0" applyFont="1" applyFill="1"/>
    <xf numFmtId="0" fontId="13" fillId="5" borderId="0" xfId="0" applyFont="1" applyFill="1" applyAlignment="1">
      <alignment vertical="top"/>
    </xf>
    <xf numFmtId="0" fontId="13" fillId="11" borderId="1" xfId="0" applyFont="1" applyFill="1" applyBorder="1"/>
    <xf numFmtId="17" fontId="13" fillId="10" borderId="1" xfId="0" applyNumberFormat="1" applyFont="1" applyFill="1" applyBorder="1" applyAlignment="1">
      <alignment horizontal="center" vertical="top"/>
    </xf>
    <xf numFmtId="0" fontId="13" fillId="10" borderId="1" xfId="0" applyFont="1" applyFill="1" applyBorder="1" applyAlignment="1">
      <alignment horizontal="left" vertical="top"/>
    </xf>
    <xf numFmtId="0" fontId="13" fillId="16" borderId="1" xfId="0" applyFont="1" applyFill="1" applyBorder="1" applyAlignment="1">
      <alignment horizontal="left"/>
    </xf>
    <xf numFmtId="0" fontId="15" fillId="10" borderId="2" xfId="0" applyFont="1" applyFill="1" applyBorder="1" applyAlignment="1">
      <alignment vertical="top"/>
    </xf>
    <xf numFmtId="0" fontId="15" fillId="10" borderId="4" xfId="0" applyFont="1" applyFill="1" applyBorder="1" applyAlignment="1">
      <alignment vertical="top"/>
    </xf>
    <xf numFmtId="0" fontId="15" fillId="11" borderId="1" xfId="3" applyFont="1" applyFill="1" applyBorder="1" applyAlignment="1">
      <alignment horizontal="left" vertical="top" wrapText="1"/>
    </xf>
    <xf numFmtId="0" fontId="15" fillId="10" borderId="4" xfId="0" applyFont="1" applyFill="1" applyBorder="1" applyAlignment="1">
      <alignment horizontal="left" vertical="center"/>
    </xf>
    <xf numFmtId="0" fontId="15" fillId="8" borderId="4" xfId="0" applyFont="1" applyFill="1" applyBorder="1" applyAlignment="1">
      <alignment horizontal="left" vertical="center"/>
    </xf>
    <xf numFmtId="0" fontId="15" fillId="9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5" fillId="16" borderId="1" xfId="0" applyFont="1" applyFill="1" applyBorder="1" applyAlignment="1">
      <alignment horizontal="left"/>
    </xf>
    <xf numFmtId="189" fontId="13" fillId="5" borderId="1" xfId="2" applyNumberFormat="1" applyFont="1" applyFill="1" applyBorder="1" applyAlignment="1">
      <alignment horizontal="right" vertical="top" wrapText="1"/>
    </xf>
    <xf numFmtId="0" fontId="13" fillId="8" borderId="4" xfId="0" applyFont="1" applyFill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5" fillId="10" borderId="2" xfId="0" applyFont="1" applyFill="1" applyBorder="1" applyAlignment="1">
      <alignment horizontal="left" vertical="center"/>
    </xf>
    <xf numFmtId="0" fontId="15" fillId="10" borderId="2" xfId="0" applyFont="1" applyFill="1" applyBorder="1" applyAlignment="1">
      <alignment horizontal="left" vertical="center" wrapText="1"/>
    </xf>
    <xf numFmtId="0" fontId="15" fillId="10" borderId="4" xfId="0" applyFont="1" applyFill="1" applyBorder="1" applyAlignment="1">
      <alignment horizontal="left" vertical="center" wrapText="1"/>
    </xf>
    <xf numFmtId="0" fontId="15" fillId="8" borderId="4" xfId="0" applyFont="1" applyFill="1" applyBorder="1" applyAlignment="1">
      <alignment horizontal="left" vertical="center" wrapText="1"/>
    </xf>
    <xf numFmtId="0" fontId="15" fillId="11" borderId="4" xfId="0" applyFont="1" applyFill="1" applyBorder="1" applyAlignment="1">
      <alignment horizontal="left" vertical="top" wrapText="1"/>
    </xf>
    <xf numFmtId="0" fontId="15" fillId="12" borderId="1" xfId="0" applyFont="1" applyFill="1" applyBorder="1" applyAlignment="1">
      <alignment horizontal="left" vertical="center"/>
    </xf>
    <xf numFmtId="0" fontId="15" fillId="12" borderId="1" xfId="0" applyFont="1" applyFill="1" applyBorder="1" applyAlignment="1">
      <alignment horizontal="left" vertical="center" wrapText="1"/>
    </xf>
    <xf numFmtId="0" fontId="13" fillId="16" borderId="1" xfId="0" applyFont="1" applyFill="1" applyBorder="1" applyAlignment="1">
      <alignment horizontal="left" wrapText="1"/>
    </xf>
    <xf numFmtId="0" fontId="15" fillId="12" borderId="1" xfId="0" applyFont="1" applyFill="1" applyBorder="1" applyAlignment="1">
      <alignment vertical="top"/>
    </xf>
    <xf numFmtId="0" fontId="13" fillId="16" borderId="1" xfId="0" applyFont="1" applyFill="1" applyBorder="1" applyAlignment="1">
      <alignment vertical="top"/>
    </xf>
    <xf numFmtId="0" fontId="13" fillId="5" borderId="1" xfId="0" applyFont="1" applyFill="1" applyBorder="1" applyAlignment="1">
      <alignment horizontal="center" vertical="top"/>
    </xf>
    <xf numFmtId="0" fontId="13" fillId="5" borderId="4" xfId="0" applyFont="1" applyFill="1" applyBorder="1" applyAlignment="1">
      <alignment vertical="top"/>
    </xf>
    <xf numFmtId="0" fontId="13" fillId="5" borderId="8" xfId="0" applyFont="1" applyFill="1" applyBorder="1" applyAlignment="1">
      <alignment horizontal="left" vertical="top"/>
    </xf>
    <xf numFmtId="0" fontId="13" fillId="0" borderId="4" xfId="0" applyFont="1" applyBorder="1" applyAlignment="1">
      <alignment vertical="top"/>
    </xf>
    <xf numFmtId="0" fontId="15" fillId="12" borderId="1" xfId="0" applyFont="1" applyFill="1" applyBorder="1" applyAlignment="1">
      <alignment horizontal="center" vertical="top" wrapText="1"/>
    </xf>
    <xf numFmtId="15" fontId="15" fillId="12" borderId="1" xfId="0" applyNumberFormat="1" applyFont="1" applyFill="1" applyBorder="1" applyAlignment="1">
      <alignment horizontal="center" vertical="top" wrapText="1"/>
    </xf>
    <xf numFmtId="0" fontId="15" fillId="11" borderId="4" xfId="0" applyFont="1" applyFill="1" applyBorder="1" applyAlignment="1">
      <alignment horizontal="right" vertical="top"/>
    </xf>
    <xf numFmtId="189" fontId="13" fillId="0" borderId="1" xfId="2" applyNumberFormat="1" applyFont="1" applyFill="1" applyBorder="1" applyAlignment="1">
      <alignment horizontal="right" vertical="top"/>
    </xf>
    <xf numFmtId="43" fontId="13" fillId="0" borderId="1" xfId="2" applyFont="1" applyBorder="1" applyAlignment="1">
      <alignment horizontal="right" vertical="top"/>
    </xf>
    <xf numFmtId="0" fontId="13" fillId="0" borderId="4" xfId="0" applyFont="1" applyBorder="1" applyAlignment="1">
      <alignment horizontal="right" vertical="top"/>
    </xf>
    <xf numFmtId="41" fontId="15" fillId="0" borderId="1" xfId="0" applyNumberFormat="1" applyFont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12" borderId="1" xfId="0" applyFont="1" applyFill="1" applyBorder="1" applyAlignment="1">
      <alignment vertical="top"/>
    </xf>
    <xf numFmtId="0" fontId="13" fillId="11" borderId="4" xfId="0" applyFont="1" applyFill="1" applyBorder="1" applyAlignment="1">
      <alignment horizontal="left" vertical="top" wrapText="1"/>
    </xf>
    <xf numFmtId="0" fontId="13" fillId="5" borderId="5" xfId="0" applyFont="1" applyFill="1" applyBorder="1" applyAlignment="1">
      <alignment horizontal="left" vertical="top"/>
    </xf>
    <xf numFmtId="49" fontId="13" fillId="0" borderId="10" xfId="11" applyNumberFormat="1" applyFont="1" applyFill="1" applyBorder="1" applyAlignment="1">
      <alignment vertical="top"/>
    </xf>
    <xf numFmtId="189" fontId="13" fillId="5" borderId="2" xfId="2" applyNumberFormat="1" applyFont="1" applyFill="1" applyBorder="1" applyAlignment="1">
      <alignment horizontal="right" vertical="top"/>
    </xf>
    <xf numFmtId="189" fontId="15" fillId="10" borderId="4" xfId="0" applyNumberFormat="1" applyFont="1" applyFill="1" applyBorder="1" applyAlignment="1">
      <alignment horizontal="right" vertical="center"/>
    </xf>
    <xf numFmtId="0" fontId="15" fillId="10" borderId="4" xfId="0" applyFont="1" applyFill="1" applyBorder="1" applyAlignment="1">
      <alignment horizontal="right" vertical="center"/>
    </xf>
    <xf numFmtId="189" fontId="15" fillId="8" borderId="4" xfId="0" applyNumberFormat="1" applyFont="1" applyFill="1" applyBorder="1" applyAlignment="1">
      <alignment horizontal="right" vertical="center"/>
    </xf>
    <xf numFmtId="0" fontId="15" fillId="8" borderId="4" xfId="0" applyFont="1" applyFill="1" applyBorder="1" applyAlignment="1">
      <alignment horizontal="right" vertical="center"/>
    </xf>
    <xf numFmtId="189" fontId="15" fillId="11" borderId="4" xfId="0" applyNumberFormat="1" applyFont="1" applyFill="1" applyBorder="1" applyAlignment="1">
      <alignment horizontal="right" vertical="top"/>
    </xf>
    <xf numFmtId="189" fontId="15" fillId="9" borderId="4" xfId="0" applyNumberFormat="1" applyFont="1" applyFill="1" applyBorder="1" applyAlignment="1">
      <alignment horizontal="right" vertical="center"/>
    </xf>
    <xf numFmtId="189" fontId="15" fillId="9" borderId="4" xfId="2" applyNumberFormat="1" applyFont="1" applyFill="1" applyBorder="1" applyAlignment="1">
      <alignment horizontal="right" vertical="center"/>
    </xf>
    <xf numFmtId="0" fontId="15" fillId="9" borderId="4" xfId="0" applyFont="1" applyFill="1" applyBorder="1" applyAlignment="1">
      <alignment horizontal="right" vertical="center"/>
    </xf>
    <xf numFmtId="189" fontId="13" fillId="5" borderId="1" xfId="2" applyNumberFormat="1" applyFont="1" applyFill="1" applyBorder="1" applyAlignment="1">
      <alignment horizontal="right" vertical="top"/>
    </xf>
    <xf numFmtId="41" fontId="13" fillId="5" borderId="1" xfId="11" applyNumberFormat="1" applyFont="1" applyFill="1" applyBorder="1" applyAlignment="1">
      <alignment horizontal="right" vertical="top"/>
    </xf>
    <xf numFmtId="189" fontId="13" fillId="5" borderId="4" xfId="2" applyNumberFormat="1" applyFont="1" applyFill="1" applyBorder="1" applyAlignment="1">
      <alignment horizontal="right" vertical="top"/>
    </xf>
    <xf numFmtId="41" fontId="13" fillId="0" borderId="4" xfId="11" applyNumberFormat="1" applyFont="1" applyFill="1" applyBorder="1" applyAlignment="1">
      <alignment horizontal="right" vertical="top"/>
    </xf>
    <xf numFmtId="189" fontId="13" fillId="0" borderId="4" xfId="2" applyNumberFormat="1" applyFont="1" applyBorder="1" applyAlignment="1">
      <alignment horizontal="right" vertical="top"/>
    </xf>
    <xf numFmtId="41" fontId="13" fillId="0" borderId="1" xfId="11" applyNumberFormat="1" applyFont="1" applyFill="1" applyBorder="1" applyAlignment="1">
      <alignment horizontal="right" vertical="top"/>
    </xf>
    <xf numFmtId="41" fontId="15" fillId="0" borderId="1" xfId="0" applyNumberFormat="1" applyFont="1" applyFill="1" applyBorder="1" applyAlignment="1">
      <alignment horizontal="right" vertical="top"/>
    </xf>
    <xf numFmtId="189" fontId="15" fillId="16" borderId="1" xfId="0" applyNumberFormat="1" applyFont="1" applyFill="1" applyBorder="1" applyAlignment="1">
      <alignment horizontal="right"/>
    </xf>
    <xf numFmtId="0" fontId="15" fillId="16" borderId="1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89" fontId="13" fillId="0" borderId="0" xfId="2" applyNumberFormat="1" applyFont="1" applyAlignment="1">
      <alignment horizontal="right"/>
    </xf>
    <xf numFmtId="0" fontId="15" fillId="8" borderId="4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5" fillId="12" borderId="1" xfId="0" applyFont="1" applyFill="1" applyBorder="1" applyAlignment="1">
      <alignment horizontal="center" vertical="top"/>
    </xf>
    <xf numFmtId="0" fontId="13" fillId="16" borderId="1" xfId="0" applyFont="1" applyFill="1" applyBorder="1" applyAlignment="1">
      <alignment horizontal="center" vertical="top"/>
    </xf>
    <xf numFmtId="41" fontId="13" fillId="0" borderId="1" xfId="9" applyNumberFormat="1" applyFont="1" applyFill="1" applyBorder="1" applyAlignment="1">
      <alignment horizontal="right" vertical="top" wrapText="1"/>
    </xf>
    <xf numFmtId="41" fontId="15" fillId="11" borderId="1" xfId="9" applyNumberFormat="1" applyFont="1" applyFill="1" applyBorder="1" applyAlignment="1">
      <alignment horizontal="right" vertical="top" wrapText="1"/>
    </xf>
    <xf numFmtId="41" fontId="15" fillId="13" borderId="1" xfId="3" applyNumberFormat="1" applyFont="1" applyFill="1" applyBorder="1" applyAlignment="1">
      <alignment horizontal="right" vertical="top"/>
    </xf>
    <xf numFmtId="41" fontId="13" fillId="5" borderId="1" xfId="0" applyNumberFormat="1" applyFont="1" applyFill="1" applyBorder="1" applyAlignment="1">
      <alignment horizontal="right" vertical="top" wrapText="1"/>
    </xf>
    <xf numFmtId="41" fontId="15" fillId="8" borderId="1" xfId="11" applyNumberFormat="1" applyFont="1" applyFill="1" applyBorder="1" applyAlignment="1">
      <alignment horizontal="right" vertical="top" wrapText="1"/>
    </xf>
    <xf numFmtId="41" fontId="15" fillId="9" borderId="1" xfId="3" applyNumberFormat="1" applyFont="1" applyFill="1" applyBorder="1" applyAlignment="1">
      <alignment horizontal="right" vertical="top" wrapText="1"/>
    </xf>
    <xf numFmtId="41" fontId="15" fillId="9" borderId="1" xfId="3" applyNumberFormat="1" applyFont="1" applyFill="1" applyBorder="1" applyAlignment="1">
      <alignment horizontal="right"/>
    </xf>
    <xf numFmtId="189" fontId="15" fillId="9" borderId="1" xfId="3" applyNumberFormat="1" applyFont="1" applyFill="1" applyBorder="1" applyAlignment="1">
      <alignment horizontal="right"/>
    </xf>
    <xf numFmtId="41" fontId="15" fillId="11" borderId="1" xfId="3" applyNumberFormat="1" applyFont="1" applyFill="1" applyBorder="1" applyAlignment="1">
      <alignment horizontal="right"/>
    </xf>
    <xf numFmtId="41" fontId="15" fillId="9" borderId="1" xfId="3" applyNumberFormat="1" applyFont="1" applyFill="1" applyBorder="1" applyAlignment="1">
      <alignment horizontal="right" vertical="top"/>
    </xf>
    <xf numFmtId="41" fontId="15" fillId="10" borderId="1" xfId="0" applyNumberFormat="1" applyFont="1" applyFill="1" applyBorder="1" applyAlignment="1">
      <alignment horizontal="right"/>
    </xf>
    <xf numFmtId="41" fontId="13" fillId="0" borderId="1" xfId="2" applyNumberFormat="1" applyFont="1" applyFill="1" applyBorder="1" applyAlignment="1">
      <alignment horizontal="right" vertical="top" wrapText="1"/>
    </xf>
    <xf numFmtId="189" fontId="13" fillId="0" borderId="1" xfId="2" quotePrefix="1" applyNumberFormat="1" applyFont="1" applyFill="1" applyBorder="1" applyAlignment="1">
      <alignment horizontal="right" vertical="top"/>
    </xf>
    <xf numFmtId="189" fontId="13" fillId="11" borderId="1" xfId="2" applyNumberFormat="1" applyFont="1" applyFill="1" applyBorder="1" applyAlignment="1">
      <alignment horizontal="right" vertical="top"/>
    </xf>
    <xf numFmtId="189" fontId="13" fillId="8" borderId="1" xfId="2" applyNumberFormat="1" applyFont="1" applyFill="1" applyBorder="1" applyAlignment="1">
      <alignment horizontal="right" vertical="top"/>
    </xf>
    <xf numFmtId="189" fontId="15" fillId="9" borderId="1" xfId="2" applyNumberFormat="1" applyFont="1" applyFill="1" applyBorder="1" applyAlignment="1">
      <alignment horizontal="right" vertical="top"/>
    </xf>
    <xf numFmtId="189" fontId="13" fillId="10" borderId="1" xfId="2" applyNumberFormat="1" applyFont="1" applyFill="1" applyBorder="1" applyAlignment="1">
      <alignment horizontal="right" vertical="top"/>
    </xf>
    <xf numFmtId="189" fontId="13" fillId="0" borderId="0" xfId="2" applyNumberFormat="1" applyFont="1" applyAlignment="1">
      <alignment horizontal="right" vertical="top"/>
    </xf>
    <xf numFmtId="0" fontId="15" fillId="10" borderId="2" xfId="0" applyFont="1" applyFill="1" applyBorder="1" applyAlignment="1">
      <alignment horizontal="right" vertical="center"/>
    </xf>
    <xf numFmtId="0" fontId="15" fillId="12" borderId="1" xfId="0" applyFont="1" applyFill="1" applyBorder="1" applyAlignment="1">
      <alignment horizontal="right" vertical="center"/>
    </xf>
    <xf numFmtId="0" fontId="13" fillId="16" borderId="1" xfId="0" applyFont="1" applyFill="1" applyBorder="1" applyAlignment="1">
      <alignment horizontal="right"/>
    </xf>
    <xf numFmtId="0" fontId="15" fillId="4" borderId="2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5" fillId="11" borderId="14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horizontal="center" vertical="top"/>
    </xf>
    <xf numFmtId="0" fontId="15" fillId="4" borderId="2" xfId="0" applyFont="1" applyFill="1" applyBorder="1" applyAlignment="1">
      <alignment horizontal="center" vertical="top"/>
    </xf>
    <xf numFmtId="0" fontId="15" fillId="4" borderId="4" xfId="0" applyFont="1" applyFill="1" applyBorder="1" applyAlignment="1">
      <alignment horizontal="center" vertical="top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top"/>
    </xf>
    <xf numFmtId="0" fontId="13" fillId="10" borderId="2" xfId="0" applyFont="1" applyFill="1" applyBorder="1" applyAlignment="1">
      <alignment horizontal="left" vertical="top" wrapText="1"/>
    </xf>
    <xf numFmtId="0" fontId="15" fillId="10" borderId="2" xfId="0" applyFont="1" applyFill="1" applyBorder="1" applyAlignment="1">
      <alignment horizontal="center" vertical="top"/>
    </xf>
    <xf numFmtId="0" fontId="15" fillId="10" borderId="4" xfId="0" applyFont="1" applyFill="1" applyBorder="1" applyAlignment="1">
      <alignment horizontal="center" vertical="top"/>
    </xf>
    <xf numFmtId="0" fontId="15" fillId="4" borderId="2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11" borderId="14" xfId="0" applyFont="1" applyFill="1" applyBorder="1" applyAlignment="1">
      <alignment horizontal="left" vertical="top" wrapText="1"/>
    </xf>
    <xf numFmtId="0" fontId="15" fillId="11" borderId="13" xfId="0" applyFont="1" applyFill="1" applyBorder="1" applyAlignment="1">
      <alignment horizontal="left" vertical="top" wrapText="1"/>
    </xf>
    <xf numFmtId="0" fontId="20" fillId="0" borderId="1" xfId="0" applyFont="1" applyBorder="1"/>
    <xf numFmtId="188" fontId="20" fillId="0" borderId="14" xfId="0" applyNumberFormat="1" applyFont="1" applyBorder="1" applyAlignment="1">
      <alignment horizontal="center" vertical="top" wrapText="1"/>
    </xf>
    <xf numFmtId="189" fontId="20" fillId="0" borderId="1" xfId="2" applyNumberFormat="1" applyFont="1" applyFill="1" applyBorder="1" applyAlignment="1">
      <alignment horizontal="right" vertical="top" wrapText="1"/>
    </xf>
    <xf numFmtId="0" fontId="20" fillId="0" borderId="0" xfId="0" applyFont="1" applyBorder="1"/>
    <xf numFmtId="0" fontId="15" fillId="4" borderId="4" xfId="0" applyFont="1" applyFill="1" applyBorder="1" applyAlignment="1">
      <alignment horizontal="center" vertical="top" wrapText="1"/>
    </xf>
    <xf numFmtId="0" fontId="15" fillId="10" borderId="2" xfId="0" applyFont="1" applyFill="1" applyBorder="1" applyAlignment="1">
      <alignment horizontal="center" vertical="top" wrapText="1"/>
    </xf>
    <xf numFmtId="0" fontId="13" fillId="10" borderId="0" xfId="0" applyFont="1" applyFill="1" applyAlignment="1">
      <alignment vertical="top"/>
    </xf>
    <xf numFmtId="0" fontId="15" fillId="10" borderId="4" xfId="0" applyFont="1" applyFill="1" applyBorder="1" applyAlignment="1">
      <alignment horizontal="center" vertical="top" wrapText="1"/>
    </xf>
    <xf numFmtId="0" fontId="13" fillId="10" borderId="4" xfId="0" applyFont="1" applyFill="1" applyBorder="1" applyAlignment="1">
      <alignment horizontal="left" wrapText="1"/>
    </xf>
    <xf numFmtId="0" fontId="15" fillId="11" borderId="4" xfId="0" applyFont="1" applyFill="1" applyBorder="1" applyAlignment="1">
      <alignment horizontal="center" vertical="top" wrapText="1"/>
    </xf>
    <xf numFmtId="0" fontId="15" fillId="12" borderId="15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top" wrapText="1"/>
    </xf>
    <xf numFmtId="0" fontId="13" fillId="9" borderId="4" xfId="0" applyFont="1" applyFill="1" applyBorder="1" applyAlignment="1">
      <alignment horizontal="left" wrapText="1"/>
    </xf>
    <xf numFmtId="0" fontId="15" fillId="11" borderId="15" xfId="0" applyFont="1" applyFill="1" applyBorder="1" applyAlignment="1">
      <alignment horizontal="left" vertical="top"/>
    </xf>
    <xf numFmtId="0" fontId="15" fillId="11" borderId="1" xfId="0" applyFont="1" applyFill="1" applyBorder="1" applyAlignment="1">
      <alignment horizontal="left" vertical="top"/>
    </xf>
    <xf numFmtId="0" fontId="15" fillId="11" borderId="1" xfId="0" applyFont="1" applyFill="1" applyBorder="1" applyAlignment="1">
      <alignment horizontal="center" vertical="top" wrapText="1"/>
    </xf>
    <xf numFmtId="0" fontId="15" fillId="11" borderId="1" xfId="0" applyFont="1" applyFill="1" applyBorder="1" applyAlignment="1">
      <alignment horizontal="left" vertical="top" wrapText="1"/>
    </xf>
    <xf numFmtId="0" fontId="15" fillId="11" borderId="1" xfId="0" applyFont="1" applyFill="1" applyBorder="1" applyAlignment="1">
      <alignment horizontal="center" vertical="top"/>
    </xf>
    <xf numFmtId="0" fontId="15" fillId="12" borderId="1" xfId="0" applyFont="1" applyFill="1" applyBorder="1" applyAlignment="1">
      <alignment horizontal="left" vertical="top"/>
    </xf>
    <xf numFmtId="0" fontId="15" fillId="12" borderId="1" xfId="0" applyFont="1" applyFill="1" applyBorder="1" applyAlignment="1">
      <alignment horizontal="left" vertical="top" wrapText="1"/>
    </xf>
    <xf numFmtId="17" fontId="15" fillId="12" borderId="1" xfId="0" applyNumberFormat="1" applyFont="1" applyFill="1" applyBorder="1" applyAlignment="1">
      <alignment horizontal="center" vertical="top" wrapText="1"/>
    </xf>
    <xf numFmtId="0" fontId="15" fillId="16" borderId="1" xfId="0" applyFont="1" applyFill="1" applyBorder="1" applyAlignment="1">
      <alignment horizontal="center" vertical="top" wrapText="1"/>
    </xf>
    <xf numFmtId="0" fontId="15" fillId="16" borderId="1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vertical="top"/>
    </xf>
    <xf numFmtId="0" fontId="17" fillId="5" borderId="14" xfId="0" applyFont="1" applyFill="1" applyBorder="1" applyAlignment="1">
      <alignment horizontal="center" vertical="top"/>
    </xf>
    <xf numFmtId="0" fontId="17" fillId="5" borderId="0" xfId="0" applyFont="1" applyFill="1" applyAlignment="1">
      <alignment vertical="top"/>
    </xf>
    <xf numFmtId="0" fontId="18" fillId="5" borderId="1" xfId="0" applyFont="1" applyFill="1" applyBorder="1"/>
    <xf numFmtId="0" fontId="13" fillId="5" borderId="32" xfId="0" applyFont="1" applyFill="1" applyBorder="1"/>
    <xf numFmtId="17" fontId="13" fillId="5" borderId="1" xfId="0" applyNumberFormat="1" applyFont="1" applyFill="1" applyBorder="1" applyAlignment="1">
      <alignment horizontal="center" vertical="top"/>
    </xf>
    <xf numFmtId="0" fontId="13" fillId="0" borderId="5" xfId="0" applyFont="1" applyBorder="1"/>
    <xf numFmtId="0" fontId="13" fillId="0" borderId="11" xfId="0" applyFont="1" applyBorder="1"/>
    <xf numFmtId="0" fontId="13" fillId="0" borderId="0" xfId="0" applyFont="1" applyBorder="1" applyAlignment="1">
      <alignment horizontal="left"/>
    </xf>
    <xf numFmtId="0" fontId="15" fillId="4" borderId="1" xfId="0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/>
    </xf>
    <xf numFmtId="0" fontId="15" fillId="8" borderId="1" xfId="0" applyFont="1" applyFill="1" applyBorder="1" applyAlignment="1">
      <alignment horizontal="center" vertical="top"/>
    </xf>
    <xf numFmtId="41" fontId="15" fillId="8" borderId="1" xfId="0" applyNumberFormat="1" applyFont="1" applyFill="1" applyBorder="1" applyAlignment="1">
      <alignment horizontal="right" vertical="top"/>
    </xf>
    <xf numFmtId="189" fontId="15" fillId="8" borderId="1" xfId="2" applyNumberFormat="1" applyFont="1" applyFill="1" applyBorder="1" applyAlignment="1">
      <alignment horizontal="right" vertical="top"/>
    </xf>
    <xf numFmtId="0" fontId="15" fillId="8" borderId="1" xfId="0" applyFont="1" applyFill="1" applyBorder="1" applyAlignment="1">
      <alignment horizontal="left" vertical="top"/>
    </xf>
    <xf numFmtId="41" fontId="15" fillId="11" borderId="1" xfId="0" applyNumberFormat="1" applyFont="1" applyFill="1" applyBorder="1" applyAlignment="1">
      <alignment horizontal="right" vertical="top"/>
    </xf>
    <xf numFmtId="41" fontId="15" fillId="9" borderId="1" xfId="0" applyNumberFormat="1" applyFont="1" applyFill="1" applyBorder="1" applyAlignment="1">
      <alignment horizontal="right" vertical="top"/>
    </xf>
    <xf numFmtId="3" fontId="13" fillId="0" borderId="1" xfId="14" applyNumberFormat="1" applyFont="1" applyFill="1" applyBorder="1" applyAlignment="1">
      <alignment horizontal="center" vertical="top" wrapText="1"/>
    </xf>
    <xf numFmtId="190" fontId="13" fillId="0" borderId="1" xfId="14" applyNumberFormat="1" applyFont="1" applyFill="1" applyBorder="1" applyAlignment="1">
      <alignment horizontal="center" vertical="top" wrapText="1"/>
    </xf>
    <xf numFmtId="0" fontId="13" fillId="0" borderId="1" xfId="12" applyFont="1" applyFill="1" applyBorder="1" applyAlignment="1">
      <alignment horizontal="center" vertical="top" wrapText="1"/>
    </xf>
    <xf numFmtId="41" fontId="15" fillId="5" borderId="1" xfId="11" applyNumberFormat="1" applyFont="1" applyFill="1" applyBorder="1" applyAlignment="1">
      <alignment horizontal="right" vertical="top"/>
    </xf>
    <xf numFmtId="0" fontId="13" fillId="8" borderId="1" xfId="0" applyFont="1" applyFill="1" applyBorder="1" applyAlignment="1">
      <alignment horizontal="center" vertical="top" wrapText="1"/>
    </xf>
    <xf numFmtId="41" fontId="15" fillId="15" borderId="1" xfId="11" applyNumberFormat="1" applyFont="1" applyFill="1" applyBorder="1" applyAlignment="1">
      <alignment horizontal="right" vertical="top" wrapText="1"/>
    </xf>
    <xf numFmtId="189" fontId="15" fillId="15" borderId="1" xfId="2" applyNumberFormat="1" applyFont="1" applyFill="1" applyBorder="1" applyAlignment="1">
      <alignment horizontal="right" vertical="top"/>
    </xf>
    <xf numFmtId="0" fontId="15" fillId="15" borderId="1" xfId="0" applyFont="1" applyFill="1" applyBorder="1" applyAlignment="1">
      <alignment horizontal="left" vertical="top" wrapText="1"/>
    </xf>
    <xf numFmtId="17" fontId="15" fillId="15" borderId="1" xfId="0" applyNumberFormat="1" applyFont="1" applyFill="1" applyBorder="1" applyAlignment="1">
      <alignment horizontal="center" vertical="top"/>
    </xf>
    <xf numFmtId="0" fontId="15" fillId="15" borderId="1" xfId="0" applyFont="1" applyFill="1" applyBorder="1" applyAlignment="1">
      <alignment horizontal="center" vertical="top"/>
    </xf>
    <xf numFmtId="0" fontId="15" fillId="15" borderId="1" xfId="0" applyFont="1" applyFill="1" applyBorder="1" applyAlignment="1">
      <alignment horizontal="center" vertical="top" wrapText="1"/>
    </xf>
    <xf numFmtId="43" fontId="13" fillId="5" borderId="1" xfId="2" applyNumberFormat="1" applyFont="1" applyFill="1" applyBorder="1" applyAlignment="1">
      <alignment horizontal="right" vertical="top" wrapText="1"/>
    </xf>
    <xf numFmtId="0" fontId="14" fillId="0" borderId="1" xfId="0" applyFont="1" applyBorder="1"/>
    <xf numFmtId="41" fontId="14" fillId="0" borderId="1" xfId="11" applyNumberFormat="1" applyFont="1" applyFill="1" applyBorder="1" applyAlignment="1">
      <alignment horizontal="right" vertical="top"/>
    </xf>
    <xf numFmtId="41" fontId="16" fillId="0" borderId="1" xfId="0" applyNumberFormat="1" applyFont="1" applyFill="1" applyBorder="1" applyAlignment="1">
      <alignment horizontal="right" vertical="top"/>
    </xf>
    <xf numFmtId="189" fontId="14" fillId="0" borderId="1" xfId="2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horizontal="right"/>
    </xf>
    <xf numFmtId="189" fontId="13" fillId="0" borderId="0" xfId="2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/>
    <xf numFmtId="0" fontId="13" fillId="0" borderId="0" xfId="0" applyNumberFormat="1" applyFont="1" applyBorder="1" applyAlignment="1">
      <alignment horizontal="center" vertical="top"/>
    </xf>
    <xf numFmtId="0" fontId="15" fillId="8" borderId="1" xfId="0" applyNumberFormat="1" applyFont="1" applyFill="1" applyBorder="1" applyAlignment="1">
      <alignment vertical="top"/>
    </xf>
    <xf numFmtId="0" fontId="15" fillId="8" borderId="1" xfId="0" applyNumberFormat="1" applyFont="1" applyFill="1" applyBorder="1" applyAlignment="1">
      <alignment horizontal="center" vertical="top"/>
    </xf>
    <xf numFmtId="0" fontId="15" fillId="9" borderId="1" xfId="0" applyNumberFormat="1" applyFont="1" applyFill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top"/>
    </xf>
    <xf numFmtId="0" fontId="13" fillId="11" borderId="1" xfId="0" applyNumberFormat="1" applyFont="1" applyFill="1" applyBorder="1" applyAlignment="1">
      <alignment horizontal="center" vertical="top" wrapText="1"/>
    </xf>
    <xf numFmtId="0" fontId="15" fillId="11" borderId="1" xfId="3" applyNumberFormat="1" applyFont="1" applyFill="1" applyBorder="1" applyAlignment="1">
      <alignment horizontal="center" vertical="top"/>
    </xf>
    <xf numFmtId="0" fontId="13" fillId="13" borderId="1" xfId="0" applyNumberFormat="1" applyFont="1" applyFill="1" applyBorder="1" applyAlignment="1">
      <alignment horizontal="center" vertical="top" wrapText="1"/>
    </xf>
    <xf numFmtId="0" fontId="15" fillId="5" borderId="1" xfId="0" applyNumberFormat="1" applyFont="1" applyFill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0" fontId="15" fillId="5" borderId="1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 vertical="top"/>
    </xf>
    <xf numFmtId="0" fontId="13" fillId="5" borderId="15" xfId="0" applyNumberFormat="1" applyFont="1" applyFill="1" applyBorder="1" applyAlignment="1">
      <alignment horizontal="center" vertical="top"/>
    </xf>
    <xf numFmtId="0" fontId="13" fillId="0" borderId="15" xfId="0" applyNumberFormat="1" applyFont="1" applyBorder="1" applyAlignment="1">
      <alignment horizontal="center" vertical="top" wrapText="1"/>
    </xf>
    <xf numFmtId="0" fontId="15" fillId="13" borderId="15" xfId="3" applyNumberFormat="1" applyFont="1" applyFill="1" applyBorder="1" applyAlignment="1">
      <alignment horizontal="center" vertical="top"/>
    </xf>
    <xf numFmtId="0" fontId="13" fillId="0" borderId="15" xfId="0" applyNumberFormat="1" applyFont="1" applyFill="1" applyBorder="1" applyAlignment="1">
      <alignment horizontal="center" vertical="top" wrapText="1"/>
    </xf>
    <xf numFmtId="0" fontId="15" fillId="11" borderId="15" xfId="3" applyNumberFormat="1" applyFont="1" applyFill="1" applyBorder="1" applyAlignment="1">
      <alignment horizontal="center" vertical="top"/>
    </xf>
    <xf numFmtId="0" fontId="15" fillId="5" borderId="15" xfId="3" applyNumberFormat="1" applyFont="1" applyFill="1" applyBorder="1" applyAlignment="1">
      <alignment horizontal="center" vertical="top"/>
    </xf>
    <xf numFmtId="0" fontId="15" fillId="15" borderId="13" xfId="3" applyFont="1" applyFill="1" applyBorder="1" applyAlignment="1">
      <alignment horizontal="left" vertical="top" wrapText="1"/>
    </xf>
    <xf numFmtId="0" fontId="15" fillId="15" borderId="15" xfId="3" applyNumberFormat="1" applyFont="1" applyFill="1" applyBorder="1" applyAlignment="1">
      <alignment horizontal="center" vertical="top"/>
    </xf>
    <xf numFmtId="0" fontId="15" fillId="9" borderId="15" xfId="3" applyNumberFormat="1" applyFont="1" applyFill="1" applyBorder="1" applyAlignment="1">
      <alignment horizontal="center" vertical="top"/>
    </xf>
    <xf numFmtId="0" fontId="13" fillId="5" borderId="15" xfId="0" applyNumberFormat="1" applyFont="1" applyFill="1" applyBorder="1" applyAlignment="1">
      <alignment horizontal="center" vertical="top" wrapText="1"/>
    </xf>
    <xf numFmtId="0" fontId="15" fillId="9" borderId="15" xfId="3" applyNumberFormat="1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 vertical="top"/>
    </xf>
    <xf numFmtId="0" fontId="13" fillId="5" borderId="15" xfId="3" applyNumberFormat="1" applyFont="1" applyFill="1" applyBorder="1" applyAlignment="1">
      <alignment horizontal="center" vertical="top" wrapText="1"/>
    </xf>
    <xf numFmtId="0" fontId="15" fillId="10" borderId="15" xfId="3" applyNumberFormat="1" applyFont="1" applyFill="1" applyBorder="1" applyAlignment="1">
      <alignment horizontal="center"/>
    </xf>
    <xf numFmtId="0" fontId="15" fillId="9" borderId="14" xfId="3" applyNumberFormat="1" applyFont="1" applyFill="1" applyBorder="1" applyAlignment="1">
      <alignment horizontal="center" vertical="top"/>
    </xf>
    <xf numFmtId="0" fontId="15" fillId="9" borderId="14" xfId="0" applyNumberFormat="1" applyFont="1" applyFill="1" applyBorder="1" applyAlignment="1">
      <alignment horizontal="center" vertical="top"/>
    </xf>
    <xf numFmtId="0" fontId="13" fillId="0" borderId="14" xfId="0" applyNumberFormat="1" applyFont="1" applyBorder="1" applyAlignment="1">
      <alignment horizontal="right" vertical="top" wrapText="1"/>
    </xf>
    <xf numFmtId="41" fontId="13" fillId="0" borderId="15" xfId="9" applyNumberFormat="1" applyFont="1" applyFill="1" applyBorder="1" applyAlignment="1">
      <alignment vertical="top" wrapText="1"/>
    </xf>
    <xf numFmtId="41" fontId="13" fillId="0" borderId="14" xfId="9" applyNumberFormat="1" applyFont="1" applyFill="1" applyBorder="1" applyAlignment="1">
      <alignment vertical="top" wrapText="1"/>
    </xf>
    <xf numFmtId="41" fontId="13" fillId="0" borderId="1" xfId="9" applyNumberFormat="1" applyFont="1" applyFill="1" applyBorder="1" applyAlignment="1">
      <alignment vertical="top" wrapText="1"/>
    </xf>
    <xf numFmtId="0" fontId="13" fillId="5" borderId="0" xfId="0" applyFont="1" applyFill="1" applyBorder="1" applyAlignment="1">
      <alignment vertical="top"/>
    </xf>
    <xf numFmtId="188" fontId="13" fillId="5" borderId="6" xfId="11" applyNumberFormat="1" applyFont="1" applyFill="1" applyBorder="1" applyAlignment="1">
      <alignment horizontal="center" vertical="top" wrapText="1"/>
    </xf>
    <xf numFmtId="49" fontId="13" fillId="5" borderId="7" xfId="11" applyNumberFormat="1" applyFont="1" applyFill="1" applyBorder="1" applyAlignment="1">
      <alignment horizontal="left" vertical="top" wrapText="1"/>
    </xf>
    <xf numFmtId="41" fontId="13" fillId="5" borderId="2" xfId="11" applyNumberFormat="1" applyFont="1" applyFill="1" applyBorder="1" applyAlignment="1">
      <alignment horizontal="right" vertical="top"/>
    </xf>
    <xf numFmtId="0" fontId="13" fillId="5" borderId="2" xfId="0" applyFont="1" applyFill="1" applyBorder="1" applyAlignment="1">
      <alignment horizontal="right" vertical="top"/>
    </xf>
    <xf numFmtId="0" fontId="13" fillId="5" borderId="2" xfId="0" applyFont="1" applyFill="1" applyBorder="1" applyAlignment="1">
      <alignment horizontal="left" vertical="top" wrapText="1"/>
    </xf>
    <xf numFmtId="17" fontId="13" fillId="5" borderId="2" xfId="0" applyNumberFormat="1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vertical="top" wrapText="1"/>
    </xf>
    <xf numFmtId="0" fontId="13" fillId="5" borderId="2" xfId="0" applyFont="1" applyFill="1" applyBorder="1" applyAlignment="1">
      <alignment horizontal="center" vertical="top"/>
    </xf>
    <xf numFmtId="49" fontId="13" fillId="0" borderId="13" xfId="11" applyNumberFormat="1" applyFont="1" applyFill="1" applyBorder="1" applyAlignment="1">
      <alignment vertical="top"/>
    </xf>
    <xf numFmtId="188" fontId="13" fillId="0" borderId="14" xfId="0" applyNumberFormat="1" applyFont="1" applyBorder="1" applyAlignment="1">
      <alignment horizontal="center" vertical="top"/>
    </xf>
    <xf numFmtId="0" fontId="13" fillId="0" borderId="1" xfId="2" applyNumberFormat="1" applyFont="1" applyBorder="1" applyAlignment="1">
      <alignment horizontal="right" vertical="top"/>
    </xf>
    <xf numFmtId="0" fontId="13" fillId="5" borderId="13" xfId="0" applyFont="1" applyFill="1" applyBorder="1" applyAlignment="1">
      <alignment vertical="top"/>
    </xf>
    <xf numFmtId="0" fontId="21" fillId="0" borderId="1" xfId="3" applyFont="1" applyBorder="1" applyAlignment="1">
      <alignment vertical="top" wrapText="1"/>
    </xf>
    <xf numFmtId="0" fontId="21" fillId="0" borderId="1" xfId="3" applyFont="1" applyBorder="1" applyAlignment="1">
      <alignment vertical="top"/>
    </xf>
    <xf numFmtId="0" fontId="21" fillId="0" borderId="1" xfId="3" applyFont="1" applyBorder="1" applyAlignment="1">
      <alignment horizontal="center" vertical="top"/>
    </xf>
    <xf numFmtId="0" fontId="21" fillId="0" borderId="1" xfId="3" quotePrefix="1" applyFont="1" applyBorder="1" applyAlignment="1">
      <alignment horizontal="center" vertical="top"/>
    </xf>
    <xf numFmtId="17" fontId="21" fillId="0" borderId="1" xfId="3" quotePrefix="1" applyNumberFormat="1" applyFont="1" applyBorder="1" applyAlignment="1">
      <alignment horizontal="center" vertical="top" wrapText="1"/>
    </xf>
    <xf numFmtId="0" fontId="21" fillId="0" borderId="1" xfId="3" applyFont="1" applyBorder="1"/>
    <xf numFmtId="41" fontId="24" fillId="5" borderId="1" xfId="11" applyNumberFormat="1" applyFont="1" applyFill="1" applyBorder="1" applyAlignment="1">
      <alignment horizontal="right" vertical="top" wrapText="1"/>
    </xf>
    <xf numFmtId="43" fontId="24" fillId="5" borderId="1" xfId="2" applyFont="1" applyFill="1" applyBorder="1" applyAlignment="1">
      <alignment horizontal="right" vertical="top"/>
    </xf>
    <xf numFmtId="189" fontId="25" fillId="5" borderId="1" xfId="2" applyNumberFormat="1" applyFont="1" applyFill="1" applyBorder="1" applyAlignment="1">
      <alignment horizontal="right" vertical="top"/>
    </xf>
    <xf numFmtId="0" fontId="23" fillId="0" borderId="1" xfId="3" applyFont="1" applyBorder="1" applyAlignment="1">
      <alignment horizontal="center" vertical="top"/>
    </xf>
    <xf numFmtId="0" fontId="23" fillId="0" borderId="1" xfId="3" quotePrefix="1" applyFont="1" applyBorder="1" applyAlignment="1">
      <alignment horizontal="center" vertical="top"/>
    </xf>
    <xf numFmtId="17" fontId="23" fillId="0" borderId="1" xfId="3" quotePrefix="1" applyNumberFormat="1" applyFont="1" applyBorder="1" applyAlignment="1">
      <alignment horizontal="center" vertical="top" wrapText="1"/>
    </xf>
    <xf numFmtId="0" fontId="23" fillId="0" borderId="1" xfId="3" applyFont="1" applyBorder="1" applyAlignment="1">
      <alignment vertical="top" wrapText="1"/>
    </xf>
    <xf numFmtId="0" fontId="23" fillId="0" borderId="1" xfId="3" applyFont="1" applyBorder="1"/>
    <xf numFmtId="189" fontId="24" fillId="0" borderId="1" xfId="2" applyNumberFormat="1" applyFont="1" applyBorder="1" applyAlignment="1">
      <alignment horizontal="right" vertical="top"/>
    </xf>
    <xf numFmtId="188" fontId="15" fillId="8" borderId="1" xfId="0" applyNumberFormat="1" applyFont="1" applyFill="1" applyBorder="1" applyAlignment="1">
      <alignment horizontal="left" vertical="top"/>
    </xf>
    <xf numFmtId="0" fontId="23" fillId="0" borderId="13" xfId="3" applyFont="1" applyBorder="1" applyAlignment="1">
      <alignment vertical="top"/>
    </xf>
    <xf numFmtId="0" fontId="21" fillId="0" borderId="13" xfId="3" applyFont="1" applyBorder="1" applyAlignment="1">
      <alignment vertical="top"/>
    </xf>
    <xf numFmtId="0" fontId="15" fillId="4" borderId="1" xfId="0" applyFont="1" applyFill="1" applyBorder="1" applyAlignment="1">
      <alignment horizontal="center" vertical="top"/>
    </xf>
    <xf numFmtId="0" fontId="15" fillId="10" borderId="1" xfId="0" applyFont="1" applyFill="1" applyBorder="1" applyAlignment="1">
      <alignment horizontal="left" vertical="top" wrapText="1"/>
    </xf>
    <xf numFmtId="0" fontId="13" fillId="10" borderId="1" xfId="0" applyFont="1" applyFill="1" applyBorder="1" applyAlignment="1">
      <alignment horizontal="center" vertical="top"/>
    </xf>
    <xf numFmtId="0" fontId="13" fillId="10" borderId="1" xfId="0" applyFont="1" applyFill="1" applyBorder="1" applyAlignment="1">
      <alignment horizontal="left" vertical="top" wrapText="1"/>
    </xf>
    <xf numFmtId="189" fontId="15" fillId="4" borderId="1" xfId="2" applyNumberFormat="1" applyFont="1" applyFill="1" applyBorder="1" applyAlignment="1">
      <alignment horizontal="center" vertical="top"/>
    </xf>
    <xf numFmtId="189" fontId="15" fillId="4" borderId="2" xfId="2" applyNumberFormat="1" applyFont="1" applyFill="1" applyBorder="1" applyAlignment="1">
      <alignment horizontal="center" vertical="center"/>
    </xf>
    <xf numFmtId="189" fontId="15" fillId="4" borderId="4" xfId="2" applyNumberFormat="1" applyFont="1" applyFill="1" applyBorder="1" applyAlignment="1">
      <alignment horizontal="center" vertical="center"/>
    </xf>
    <xf numFmtId="0" fontId="15" fillId="16" borderId="14" xfId="0" applyFont="1" applyFill="1" applyBorder="1" applyAlignment="1">
      <alignment horizontal="center"/>
    </xf>
    <xf numFmtId="0" fontId="15" fillId="11" borderId="13" xfId="3" applyFont="1" applyFill="1" applyBorder="1" applyAlignment="1">
      <alignment horizontal="left" vertical="top" wrapText="1"/>
    </xf>
    <xf numFmtId="0" fontId="13" fillId="0" borderId="14" xfId="0" applyNumberFormat="1" applyFont="1" applyBorder="1" applyAlignment="1">
      <alignment horizontal="center" vertical="top" wrapText="1"/>
    </xf>
    <xf numFmtId="0" fontId="21" fillId="0" borderId="13" xfId="0" applyFont="1" applyFill="1" applyBorder="1" applyAlignment="1">
      <alignment vertical="top" wrapText="1"/>
    </xf>
    <xf numFmtId="189" fontId="21" fillId="0" borderId="1" xfId="2" applyNumberFormat="1" applyFont="1" applyFill="1" applyBorder="1" applyAlignment="1">
      <alignment horizontal="right" vertical="top" wrapText="1"/>
    </xf>
    <xf numFmtId="41" fontId="21" fillId="0" borderId="1" xfId="11" applyNumberFormat="1" applyFont="1" applyFill="1" applyBorder="1" applyAlignment="1">
      <alignment horizontal="right" vertical="top" wrapText="1"/>
    </xf>
    <xf numFmtId="41" fontId="21" fillId="0" borderId="1" xfId="0" applyNumberFormat="1" applyFont="1" applyFill="1" applyBorder="1" applyAlignment="1">
      <alignment horizontal="right" vertical="top"/>
    </xf>
    <xf numFmtId="189" fontId="21" fillId="0" borderId="1" xfId="2" applyNumberFormat="1" applyFont="1" applyBorder="1" applyAlignment="1">
      <alignment horizontal="right" vertical="top"/>
    </xf>
    <xf numFmtId="0" fontId="15" fillId="4" borderId="1" xfId="0" applyFont="1" applyFill="1" applyBorder="1" applyAlignment="1">
      <alignment horizontal="center" vertical="top" wrapText="1"/>
    </xf>
    <xf numFmtId="189" fontId="15" fillId="0" borderId="1" xfId="2" applyNumberFormat="1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189" fontId="15" fillId="4" borderId="2" xfId="2" applyNumberFormat="1" applyFont="1" applyFill="1" applyBorder="1" applyAlignment="1">
      <alignment vertical="center"/>
    </xf>
    <xf numFmtId="189" fontId="15" fillId="14" borderId="3" xfId="2" applyNumberFormat="1" applyFont="1" applyFill="1" applyBorder="1" applyAlignment="1">
      <alignment horizontal="center" vertical="top" wrapText="1"/>
    </xf>
    <xf numFmtId="189" fontId="15" fillId="14" borderId="4" xfId="2" applyNumberFormat="1" applyFont="1" applyFill="1" applyBorder="1" applyAlignment="1">
      <alignment horizontal="center" vertical="top" wrapText="1"/>
    </xf>
    <xf numFmtId="189" fontId="15" fillId="8" borderId="4" xfId="2" applyNumberFormat="1" applyFont="1" applyFill="1" applyBorder="1" applyAlignment="1">
      <alignment horizontal="center" vertical="center"/>
    </xf>
    <xf numFmtId="189" fontId="15" fillId="11" borderId="4" xfId="2" applyNumberFormat="1" applyFont="1" applyFill="1" applyBorder="1" applyAlignment="1">
      <alignment horizontal="center" vertical="top"/>
    </xf>
    <xf numFmtId="189" fontId="15" fillId="12" borderId="1" xfId="2" applyNumberFormat="1" applyFont="1" applyFill="1" applyBorder="1"/>
    <xf numFmtId="189" fontId="15" fillId="0" borderId="1" xfId="2" applyNumberFormat="1" applyFont="1" applyBorder="1" applyAlignment="1">
      <alignment vertical="top"/>
    </xf>
    <xf numFmtId="189" fontId="13" fillId="5" borderId="1" xfId="2" applyNumberFormat="1" applyFont="1" applyFill="1" applyBorder="1" applyAlignment="1">
      <alignment vertical="top" wrapText="1"/>
    </xf>
    <xf numFmtId="189" fontId="15" fillId="11" borderId="1" xfId="2" applyNumberFormat="1" applyFont="1" applyFill="1" applyBorder="1" applyAlignment="1">
      <alignment horizontal="left" vertical="top"/>
    </xf>
    <xf numFmtId="189" fontId="13" fillId="0" borderId="1" xfId="2" applyNumberFormat="1" applyFont="1" applyBorder="1" applyAlignment="1">
      <alignment horizontal="center" vertical="top"/>
    </xf>
    <xf numFmtId="189" fontId="13" fillId="0" borderId="1" xfId="2" applyNumberFormat="1" applyFont="1" applyFill="1" applyBorder="1" applyAlignment="1">
      <alignment vertical="top" wrapText="1"/>
    </xf>
    <xf numFmtId="189" fontId="15" fillId="16" borderId="1" xfId="2" applyNumberFormat="1" applyFont="1" applyFill="1" applyBorder="1"/>
    <xf numFmtId="189" fontId="13" fillId="0" borderId="0" xfId="2" applyNumberFormat="1" applyFont="1"/>
    <xf numFmtId="0" fontId="21" fillId="0" borderId="13" xfId="3" applyFont="1" applyBorder="1" applyAlignment="1">
      <alignment vertical="top" wrapText="1"/>
    </xf>
    <xf numFmtId="43" fontId="21" fillId="0" borderId="1" xfId="2" quotePrefix="1" applyFont="1" applyBorder="1" applyAlignment="1">
      <alignment horizontal="center" vertical="top"/>
    </xf>
    <xf numFmtId="0" fontId="21" fillId="0" borderId="1" xfId="3" applyFont="1" applyBorder="1" applyAlignment="1">
      <alignment horizontal="left" vertical="top" wrapText="1"/>
    </xf>
    <xf numFmtId="0" fontId="23" fillId="0" borderId="1" xfId="3" applyFont="1" applyFill="1" applyBorder="1" applyAlignment="1">
      <alignment horizontal="left" vertical="top" wrapText="1"/>
    </xf>
    <xf numFmtId="0" fontId="21" fillId="0" borderId="1" xfId="3" applyFont="1" applyFill="1" applyBorder="1" applyAlignment="1">
      <alignment horizontal="left" vertical="top" wrapText="1"/>
    </xf>
    <xf numFmtId="41" fontId="13" fillId="5" borderId="4" xfId="11" applyNumberFormat="1" applyFont="1" applyFill="1" applyBorder="1" applyAlignment="1">
      <alignment horizontal="right" vertical="top"/>
    </xf>
    <xf numFmtId="41" fontId="13" fillId="0" borderId="1" xfId="11" applyNumberFormat="1" applyFont="1" applyFill="1" applyBorder="1" applyAlignment="1">
      <alignment horizontal="center" vertical="top" wrapText="1"/>
    </xf>
    <xf numFmtId="41" fontId="26" fillId="0" borderId="1" xfId="7" applyNumberFormat="1" applyFont="1" applyFill="1" applyBorder="1" applyAlignment="1">
      <alignment horizontal="center" vertical="top"/>
    </xf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17" fontId="21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41" fontId="26" fillId="0" borderId="1" xfId="7" applyNumberFormat="1" applyFont="1" applyBorder="1" applyAlignment="1">
      <alignment horizontal="center" vertical="top"/>
    </xf>
    <xf numFmtId="17" fontId="21" fillId="0" borderId="0" xfId="0" applyNumberFormat="1" applyFont="1" applyBorder="1" applyAlignment="1">
      <alignment horizontal="center" vertical="top"/>
    </xf>
    <xf numFmtId="41" fontId="26" fillId="0" borderId="1" xfId="7" applyNumberFormat="1" applyFont="1" applyBorder="1" applyAlignment="1">
      <alignment vertical="top"/>
    </xf>
    <xf numFmtId="0" fontId="13" fillId="0" borderId="0" xfId="0" applyFont="1" applyBorder="1" applyAlignment="1">
      <alignment wrapText="1"/>
    </xf>
    <xf numFmtId="0" fontId="15" fillId="4" borderId="1" xfId="0" applyFont="1" applyFill="1" applyBorder="1" applyAlignment="1">
      <alignment vertical="top" wrapText="1"/>
    </xf>
    <xf numFmtId="0" fontId="15" fillId="8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11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15" fillId="15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wrapText="1"/>
    </xf>
    <xf numFmtId="0" fontId="13" fillId="10" borderId="1" xfId="0" applyFont="1" applyFill="1" applyBorder="1" applyAlignment="1">
      <alignment vertical="top" wrapText="1"/>
    </xf>
    <xf numFmtId="0" fontId="28" fillId="5" borderId="1" xfId="0" applyFont="1" applyFill="1" applyBorder="1" applyAlignment="1">
      <alignment vertical="top"/>
    </xf>
    <xf numFmtId="0" fontId="21" fillId="5" borderId="15" xfId="0" applyNumberFormat="1" applyFont="1" applyFill="1" applyBorder="1" applyAlignment="1">
      <alignment horizontal="center" vertical="top"/>
    </xf>
    <xf numFmtId="41" fontId="21" fillId="0" borderId="1" xfId="11" applyNumberFormat="1" applyFont="1" applyBorder="1" applyAlignment="1">
      <alignment horizontal="right" vertical="top"/>
    </xf>
    <xf numFmtId="41" fontId="21" fillId="0" borderId="1" xfId="11" applyNumberFormat="1" applyFont="1" applyFill="1" applyBorder="1" applyAlignment="1">
      <alignment horizontal="center" vertical="top" wrapText="1"/>
    </xf>
    <xf numFmtId="189" fontId="21" fillId="5" borderId="1" xfId="2" applyNumberFormat="1" applyFont="1" applyFill="1" applyBorder="1" applyAlignment="1">
      <alignment horizontal="right" vertical="top"/>
    </xf>
    <xf numFmtId="41" fontId="22" fillId="0" borderId="1" xfId="7" applyNumberFormat="1" applyFont="1" applyBorder="1" applyAlignment="1">
      <alignment horizontal="center" vertical="top"/>
    </xf>
    <xf numFmtId="0" fontId="28" fillId="3" borderId="0" xfId="0" applyFont="1" applyFill="1"/>
    <xf numFmtId="0" fontId="13" fillId="0" borderId="13" xfId="9" applyNumberFormat="1" applyFont="1" applyFill="1" applyBorder="1" applyAlignment="1">
      <alignment horizontal="left" vertical="top" wrapText="1"/>
    </xf>
    <xf numFmtId="17" fontId="21" fillId="0" borderId="14" xfId="0" applyNumberFormat="1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 wrapText="1"/>
    </xf>
    <xf numFmtId="41" fontId="13" fillId="0" borderId="1" xfId="7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0" fontId="13" fillId="0" borderId="1" xfId="0" applyFont="1" applyFill="1" applyBorder="1"/>
    <xf numFmtId="0" fontId="13" fillId="0" borderId="1" xfId="0" applyNumberFormat="1" applyFont="1" applyFill="1" applyBorder="1" applyAlignment="1">
      <alignment horizontal="center" vertical="top"/>
    </xf>
    <xf numFmtId="0" fontId="15" fillId="0" borderId="15" xfId="3" applyNumberFormat="1" applyFont="1" applyFill="1" applyBorder="1" applyAlignment="1">
      <alignment horizontal="center"/>
    </xf>
    <xf numFmtId="41" fontId="15" fillId="0" borderId="1" xfId="3" applyNumberFormat="1" applyFont="1" applyFill="1" applyBorder="1" applyAlignment="1">
      <alignment horizontal="right"/>
    </xf>
    <xf numFmtId="17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 wrapText="1"/>
    </xf>
    <xf numFmtId="0" fontId="13" fillId="0" borderId="33" xfId="0" applyFont="1" applyFill="1" applyBorder="1"/>
    <xf numFmtId="41" fontId="13" fillId="0" borderId="1" xfId="4" applyNumberFormat="1" applyFont="1" applyFill="1" applyBorder="1" applyAlignment="1">
      <alignment horizontal="right" vertical="top" wrapText="1"/>
    </xf>
    <xf numFmtId="41" fontId="13" fillId="0" borderId="15" xfId="11" applyNumberFormat="1" applyFont="1" applyBorder="1" applyAlignment="1">
      <alignment horizontal="right" vertical="top"/>
    </xf>
    <xf numFmtId="0" fontId="13" fillId="0" borderId="14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41" fontId="13" fillId="0" borderId="15" xfId="4" applyNumberFormat="1" applyFont="1" applyFill="1" applyBorder="1" applyAlignment="1">
      <alignment horizontal="right" vertical="top" wrapText="1"/>
    </xf>
    <xf numFmtId="17" fontId="21" fillId="0" borderId="13" xfId="0" applyNumberFormat="1" applyFont="1" applyBorder="1" applyAlignment="1">
      <alignment horizontal="center" vertical="top"/>
    </xf>
    <xf numFmtId="189" fontId="26" fillId="0" borderId="1" xfId="2" applyNumberFormat="1" applyFont="1" applyBorder="1" applyAlignment="1">
      <alignment horizontal="right" vertical="top"/>
    </xf>
    <xf numFmtId="41" fontId="14" fillId="0" borderId="1" xfId="4" applyNumberFormat="1" applyFont="1" applyFill="1" applyBorder="1" applyAlignment="1">
      <alignment horizontal="right" vertical="top" wrapText="1"/>
    </xf>
    <xf numFmtId="49" fontId="13" fillId="0" borderId="1" xfId="4" applyNumberFormat="1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/>
    </xf>
    <xf numFmtId="0" fontId="21" fillId="0" borderId="13" xfId="9" applyNumberFormat="1" applyFont="1" applyFill="1" applyBorder="1" applyAlignment="1">
      <alignment horizontal="left" vertical="top" wrapText="1"/>
    </xf>
    <xf numFmtId="188" fontId="15" fillId="8" borderId="15" xfId="0" applyNumberFormat="1" applyFont="1" applyFill="1" applyBorder="1" applyAlignment="1">
      <alignment horizontal="left" vertical="top"/>
    </xf>
    <xf numFmtId="188" fontId="15" fillId="8" borderId="13" xfId="0" applyNumberFormat="1" applyFont="1" applyFill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13" fillId="0" borderId="7" xfId="9" applyNumberFormat="1" applyFont="1" applyFill="1" applyBorder="1" applyAlignment="1">
      <alignment horizontal="left" vertical="top" wrapText="1"/>
    </xf>
    <xf numFmtId="0" fontId="21" fillId="0" borderId="8" xfId="0" applyFont="1" applyBorder="1" applyAlignment="1">
      <alignment vertical="top"/>
    </xf>
    <xf numFmtId="0" fontId="21" fillId="0" borderId="15" xfId="0" applyFont="1" applyBorder="1" applyAlignment="1">
      <alignment vertical="top"/>
    </xf>
    <xf numFmtId="0" fontId="13" fillId="0" borderId="10" xfId="9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5" borderId="1" xfId="0" applyFont="1" applyFill="1" applyBorder="1" applyAlignment="1">
      <alignment horizontal="left" vertical="top" wrapText="1"/>
    </xf>
    <xf numFmtId="17" fontId="21" fillId="5" borderId="1" xfId="0" applyNumberFormat="1" applyFont="1" applyFill="1" applyBorder="1" applyAlignment="1">
      <alignment horizontal="center" vertical="top"/>
    </xf>
    <xf numFmtId="0" fontId="21" fillId="5" borderId="1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/>
    </xf>
    <xf numFmtId="0" fontId="21" fillId="0" borderId="15" xfId="0" applyFont="1" applyBorder="1" applyAlignment="1">
      <alignment horizontal="left" vertical="top" wrapText="1"/>
    </xf>
    <xf numFmtId="17" fontId="21" fillId="0" borderId="1" xfId="0" applyNumberFormat="1" applyFont="1" applyBorder="1" applyAlignment="1">
      <alignment horizontal="center" vertical="top" wrapText="1"/>
    </xf>
    <xf numFmtId="41" fontId="13" fillId="0" borderId="1" xfId="4" applyNumberFormat="1" applyFont="1" applyBorder="1" applyAlignment="1">
      <alignment horizontal="right" vertical="top"/>
    </xf>
    <xf numFmtId="0" fontId="13" fillId="0" borderId="13" xfId="15" applyNumberFormat="1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center" wrapText="1"/>
    </xf>
    <xf numFmtId="0" fontId="15" fillId="10" borderId="4" xfId="0" applyFont="1" applyFill="1" applyBorder="1" applyAlignment="1">
      <alignment wrapText="1"/>
    </xf>
    <xf numFmtId="0" fontId="15" fillId="8" borderId="4" xfId="0" applyFont="1" applyFill="1" applyBorder="1" applyAlignment="1">
      <alignment wrapText="1"/>
    </xf>
    <xf numFmtId="0" fontId="15" fillId="11" borderId="4" xfId="0" applyFont="1" applyFill="1" applyBorder="1" applyAlignment="1">
      <alignment vertical="top" wrapText="1"/>
    </xf>
    <xf numFmtId="0" fontId="15" fillId="9" borderId="4" xfId="0" applyFont="1" applyFill="1" applyBorder="1" applyAlignment="1">
      <alignment wrapText="1"/>
    </xf>
    <xf numFmtId="0" fontId="13" fillId="16" borderId="4" xfId="0" applyFont="1" applyFill="1" applyBorder="1" applyAlignment="1">
      <alignment vertical="top"/>
    </xf>
    <xf numFmtId="0" fontId="13" fillId="16" borderId="8" xfId="0" applyFont="1" applyFill="1" applyBorder="1" applyAlignment="1">
      <alignment horizontal="left" vertical="top"/>
    </xf>
    <xf numFmtId="189" fontId="15" fillId="4" borderId="2" xfId="2" applyNumberFormat="1" applyFont="1" applyFill="1" applyBorder="1" applyAlignment="1">
      <alignment horizontal="center" vertical="center"/>
    </xf>
    <xf numFmtId="189" fontId="15" fillId="4" borderId="4" xfId="2" applyNumberFormat="1" applyFont="1" applyFill="1" applyBorder="1" applyAlignment="1">
      <alignment horizontal="center" vertical="center"/>
    </xf>
    <xf numFmtId="0" fontId="15" fillId="16" borderId="13" xfId="0" applyFont="1" applyFill="1" applyBorder="1" applyAlignment="1">
      <alignment horizontal="center"/>
    </xf>
    <xf numFmtId="0" fontId="13" fillId="0" borderId="4" xfId="0" applyNumberFormat="1" applyFont="1" applyBorder="1" applyAlignment="1">
      <alignment horizontal="center" vertical="top"/>
    </xf>
    <xf numFmtId="0" fontId="13" fillId="11" borderId="33" xfId="0" applyFont="1" applyFill="1" applyBorder="1"/>
    <xf numFmtId="0" fontId="15" fillId="0" borderId="1" xfId="0" applyNumberFormat="1" applyFont="1" applyFill="1" applyBorder="1" applyAlignment="1">
      <alignment horizontal="left" vertical="top"/>
    </xf>
    <xf numFmtId="0" fontId="15" fillId="0" borderId="1" xfId="0" applyNumberFormat="1" applyFont="1" applyFill="1" applyBorder="1" applyAlignment="1">
      <alignment horizontal="center" vertical="top"/>
    </xf>
    <xf numFmtId="0" fontId="13" fillId="0" borderId="2" xfId="0" applyNumberFormat="1" applyFont="1" applyBorder="1" applyAlignment="1">
      <alignment horizontal="center" vertical="top"/>
    </xf>
    <xf numFmtId="0" fontId="28" fillId="0" borderId="1" xfId="0" applyNumberFormat="1" applyFont="1" applyFill="1" applyBorder="1" applyAlignment="1">
      <alignment horizontal="center" vertical="top"/>
    </xf>
    <xf numFmtId="0" fontId="13" fillId="0" borderId="4" xfId="0" applyNumberFormat="1" applyFont="1" applyFill="1" applyBorder="1" applyAlignment="1">
      <alignment horizontal="center" vertical="top"/>
    </xf>
    <xf numFmtId="0" fontId="13" fillId="0" borderId="8" xfId="0" applyNumberFormat="1" applyFont="1" applyFill="1" applyBorder="1" applyAlignment="1">
      <alignment horizontal="center" vertical="top"/>
    </xf>
    <xf numFmtId="0" fontId="13" fillId="0" borderId="8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3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189" fontId="13" fillId="5" borderId="3" xfId="2" applyNumberFormat="1" applyFont="1" applyFill="1" applyBorder="1" applyAlignment="1">
      <alignment horizontal="right" vertical="top"/>
    </xf>
    <xf numFmtId="189" fontId="21" fillId="0" borderId="4" xfId="2" applyNumberFormat="1" applyFont="1" applyBorder="1" applyAlignment="1">
      <alignment vertical="top"/>
    </xf>
    <xf numFmtId="0" fontId="21" fillId="0" borderId="4" xfId="0" applyFont="1" applyBorder="1" applyAlignment="1">
      <alignment vertical="top" wrapText="1"/>
    </xf>
    <xf numFmtId="0" fontId="21" fillId="0" borderId="4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 wrapText="1"/>
    </xf>
    <xf numFmtId="0" fontId="21" fillId="0" borderId="4" xfId="3" applyFont="1" applyBorder="1"/>
    <xf numFmtId="0" fontId="21" fillId="0" borderId="4" xfId="0" applyFont="1" applyBorder="1" applyAlignment="1">
      <alignment horizontal="left" vertical="top" wrapText="1"/>
    </xf>
    <xf numFmtId="0" fontId="13" fillId="5" borderId="9" xfId="0" applyFont="1" applyFill="1" applyBorder="1" applyAlignment="1">
      <alignment vertical="top"/>
    </xf>
    <xf numFmtId="189" fontId="15" fillId="4" borderId="2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17" fontId="21" fillId="0" borderId="4" xfId="0" applyNumberFormat="1" applyFont="1" applyBorder="1" applyAlignment="1">
      <alignment horizontal="center" vertical="top"/>
    </xf>
    <xf numFmtId="0" fontId="21" fillId="0" borderId="8" xfId="0" applyFont="1" applyBorder="1" applyAlignment="1">
      <alignment horizontal="center" vertical="top" wrapText="1"/>
    </xf>
    <xf numFmtId="0" fontId="13" fillId="9" borderId="15" xfId="0" applyFont="1" applyFill="1" applyBorder="1"/>
    <xf numFmtId="0" fontId="13" fillId="0" borderId="15" xfId="0" applyFont="1" applyFill="1" applyBorder="1" applyAlignment="1">
      <alignment horizontal="center" vertical="top"/>
    </xf>
    <xf numFmtId="189" fontId="5" fillId="0" borderId="1" xfId="2" applyNumberFormat="1" applyFont="1" applyFill="1" applyBorder="1" applyAlignment="1">
      <alignment horizontal="center" vertical="top" wrapText="1"/>
    </xf>
    <xf numFmtId="189" fontId="21" fillId="0" borderId="1" xfId="2" applyNumberFormat="1" applyFont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top"/>
    </xf>
    <xf numFmtId="0" fontId="15" fillId="10" borderId="2" xfId="0" applyFont="1" applyFill="1" applyBorder="1" applyAlignment="1">
      <alignment horizontal="left" vertical="top" wrapText="1"/>
    </xf>
    <xf numFmtId="0" fontId="15" fillId="10" borderId="4" xfId="0" applyFont="1" applyFill="1" applyBorder="1" applyAlignment="1">
      <alignment horizontal="left" vertical="top" wrapText="1"/>
    </xf>
    <xf numFmtId="0" fontId="15" fillId="8" borderId="4" xfId="0" applyFont="1" applyFill="1" applyBorder="1" applyAlignment="1">
      <alignment horizontal="left" vertical="top" wrapText="1"/>
    </xf>
    <xf numFmtId="0" fontId="15" fillId="9" borderId="4" xfId="0" applyFont="1" applyFill="1" applyBorder="1" applyAlignment="1">
      <alignment horizontal="left" vertical="top" wrapText="1"/>
    </xf>
    <xf numFmtId="0" fontId="15" fillId="16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189" fontId="5" fillId="0" borderId="4" xfId="2" applyNumberFormat="1" applyFont="1" applyFill="1" applyBorder="1" applyAlignment="1">
      <alignment horizontal="center" vertical="top" wrapText="1"/>
    </xf>
    <xf numFmtId="189" fontId="13" fillId="0" borderId="4" xfId="2" applyNumberFormat="1" applyFont="1" applyBorder="1" applyAlignment="1">
      <alignment vertical="top"/>
    </xf>
    <xf numFmtId="189" fontId="21" fillId="0" borderId="4" xfId="2" applyNumberFormat="1" applyFont="1" applyBorder="1" applyAlignment="1">
      <alignment horizontal="center" vertical="top"/>
    </xf>
    <xf numFmtId="0" fontId="13" fillId="0" borderId="4" xfId="0" applyFont="1" applyFill="1" applyBorder="1" applyAlignment="1">
      <alignment horizontal="left" vertical="top" wrapText="1"/>
    </xf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0" fontId="17" fillId="5" borderId="1" xfId="0" applyFont="1" applyFill="1" applyBorder="1" applyAlignment="1">
      <alignment horizontal="center" vertical="top"/>
    </xf>
    <xf numFmtId="0" fontId="15" fillId="8" borderId="1" xfId="0" applyFont="1" applyFill="1" applyBorder="1" applyAlignment="1">
      <alignment vertical="top"/>
    </xf>
    <xf numFmtId="0" fontId="32" fillId="0" borderId="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4" borderId="1" xfId="0" applyFont="1" applyFill="1" applyBorder="1" applyAlignment="1">
      <alignment horizontal="center" vertical="top"/>
    </xf>
    <xf numFmtId="189" fontId="15" fillId="4" borderId="1" xfId="2" applyNumberFormat="1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top" wrapText="1"/>
    </xf>
    <xf numFmtId="41" fontId="15" fillId="10" borderId="1" xfId="0" applyNumberFormat="1" applyFont="1" applyFill="1" applyBorder="1" applyAlignment="1">
      <alignment horizontal="right" vertical="top"/>
    </xf>
    <xf numFmtId="0" fontId="15" fillId="10" borderId="1" xfId="0" applyFont="1" applyFill="1" applyBorder="1" applyAlignment="1">
      <alignment horizontal="right" vertical="top"/>
    </xf>
    <xf numFmtId="0" fontId="15" fillId="10" borderId="1" xfId="0" applyFont="1" applyFill="1" applyBorder="1" applyAlignment="1">
      <alignment horizontal="left" vertical="top"/>
    </xf>
    <xf numFmtId="189" fontId="15" fillId="10" borderId="1" xfId="2" applyNumberFormat="1" applyFont="1" applyFill="1" applyBorder="1" applyAlignment="1">
      <alignment horizontal="right" vertical="top"/>
    </xf>
    <xf numFmtId="0" fontId="15" fillId="10" borderId="1" xfId="0" applyFont="1" applyFill="1" applyBorder="1" applyAlignment="1">
      <alignment horizontal="left" vertical="top" wrapText="1"/>
    </xf>
    <xf numFmtId="0" fontId="13" fillId="10" borderId="1" xfId="0" applyFont="1" applyFill="1" applyBorder="1" applyAlignment="1">
      <alignment horizontal="center" vertical="top"/>
    </xf>
    <xf numFmtId="0" fontId="13" fillId="10" borderId="1" xfId="0" applyFont="1" applyFill="1" applyBorder="1" applyAlignment="1">
      <alignment horizontal="left" vertical="top" wrapText="1"/>
    </xf>
    <xf numFmtId="0" fontId="15" fillId="10" borderId="1" xfId="0" applyFont="1" applyFill="1" applyBorder="1" applyAlignment="1">
      <alignment horizontal="center" vertical="top"/>
    </xf>
    <xf numFmtId="0" fontId="21" fillId="0" borderId="5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15" fillId="10" borderId="1" xfId="0" applyFont="1" applyFill="1" applyBorder="1" applyAlignment="1">
      <alignment vertical="top" wrapText="1"/>
    </xf>
    <xf numFmtId="0" fontId="15" fillId="11" borderId="13" xfId="0" applyFont="1" applyFill="1" applyBorder="1" applyAlignment="1">
      <alignment horizontal="left" vertical="top"/>
    </xf>
    <xf numFmtId="0" fontId="15" fillId="11" borderId="15" xfId="0" applyFont="1" applyFill="1" applyBorder="1" applyAlignment="1">
      <alignment horizontal="left" vertical="top"/>
    </xf>
    <xf numFmtId="0" fontId="19" fillId="0" borderId="0" xfId="0" applyFont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4" borderId="15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189" fontId="15" fillId="4" borderId="2" xfId="2" applyNumberFormat="1" applyFont="1" applyFill="1" applyBorder="1" applyAlignment="1">
      <alignment horizontal="center" vertical="center"/>
    </xf>
    <xf numFmtId="189" fontId="15" fillId="4" borderId="3" xfId="2" applyNumberFormat="1" applyFont="1" applyFill="1" applyBorder="1" applyAlignment="1">
      <alignment horizontal="center" vertical="center"/>
    </xf>
    <xf numFmtId="189" fontId="15" fillId="4" borderId="4" xfId="2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left" vertical="top" wrapText="1"/>
    </xf>
    <xf numFmtId="0" fontId="15" fillId="11" borderId="13" xfId="0" applyFont="1" applyFill="1" applyBorder="1" applyAlignment="1">
      <alignment horizontal="left" vertical="top" wrapText="1"/>
    </xf>
    <xf numFmtId="0" fontId="15" fillId="4" borderId="3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left" vertical="top" wrapText="1"/>
    </xf>
    <xf numFmtId="0" fontId="15" fillId="10" borderId="14" xfId="0" applyFont="1" applyFill="1" applyBorder="1" applyAlignment="1">
      <alignment horizontal="left" vertical="top" wrapText="1"/>
    </xf>
    <xf numFmtId="0" fontId="15" fillId="10" borderId="13" xfId="0" applyFont="1" applyFill="1" applyBorder="1" applyAlignment="1">
      <alignment horizontal="left" vertical="top" wrapText="1"/>
    </xf>
    <xf numFmtId="0" fontId="15" fillId="8" borderId="15" xfId="0" applyFont="1" applyFill="1" applyBorder="1" applyAlignment="1">
      <alignment horizontal="left" vertical="center"/>
    </xf>
    <xf numFmtId="0" fontId="15" fillId="8" borderId="14" xfId="0" applyFont="1" applyFill="1" applyBorder="1" applyAlignment="1">
      <alignment horizontal="left" vertical="center"/>
    </xf>
    <xf numFmtId="0" fontId="15" fillId="8" borderId="13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189" fontId="15" fillId="4" borderId="15" xfId="2" applyNumberFormat="1" applyFont="1" applyFill="1" applyBorder="1" applyAlignment="1">
      <alignment horizontal="center" vertical="center"/>
    </xf>
    <xf numFmtId="189" fontId="15" fillId="4" borderId="14" xfId="2" applyNumberFormat="1" applyFont="1" applyFill="1" applyBorder="1" applyAlignment="1">
      <alignment horizontal="center" vertical="center"/>
    </xf>
    <xf numFmtId="189" fontId="15" fillId="4" borderId="13" xfId="2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top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189" fontId="15" fillId="4" borderId="1" xfId="2" applyNumberFormat="1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left" vertical="top" wrapText="1"/>
    </xf>
    <xf numFmtId="0" fontId="15" fillId="10" borderId="6" xfId="0" applyFont="1" applyFill="1" applyBorder="1" applyAlignment="1">
      <alignment horizontal="left" vertical="top" wrapText="1"/>
    </xf>
    <xf numFmtId="0" fontId="15" fillId="10" borderId="7" xfId="0" applyFont="1" applyFill="1" applyBorder="1" applyAlignment="1">
      <alignment horizontal="left" vertical="top" wrapText="1"/>
    </xf>
    <xf numFmtId="0" fontId="15" fillId="10" borderId="9" xfId="0" applyFont="1" applyFill="1" applyBorder="1" applyAlignment="1">
      <alignment horizontal="left" vertical="top" wrapText="1"/>
    </xf>
    <xf numFmtId="0" fontId="15" fillId="10" borderId="10" xfId="0" applyFont="1" applyFill="1" applyBorder="1" applyAlignment="1">
      <alignment horizontal="left" vertical="top" wrapText="1"/>
    </xf>
    <xf numFmtId="0" fontId="15" fillId="16" borderId="15" xfId="0" applyFont="1" applyFill="1" applyBorder="1" applyAlignment="1">
      <alignment horizontal="center"/>
    </xf>
    <xf numFmtId="0" fontId="15" fillId="16" borderId="14" xfId="0" applyFont="1" applyFill="1" applyBorder="1" applyAlignment="1">
      <alignment horizontal="center"/>
    </xf>
    <xf numFmtId="0" fontId="15" fillId="16" borderId="13" xfId="0" applyFont="1" applyFill="1" applyBorder="1" applyAlignment="1">
      <alignment horizontal="center"/>
    </xf>
    <xf numFmtId="41" fontId="15" fillId="10" borderId="2" xfId="0" applyNumberFormat="1" applyFont="1" applyFill="1" applyBorder="1" applyAlignment="1">
      <alignment horizontal="right" vertical="top"/>
    </xf>
    <xf numFmtId="41" fontId="15" fillId="10" borderId="4" xfId="0" applyNumberFormat="1" applyFont="1" applyFill="1" applyBorder="1" applyAlignment="1">
      <alignment horizontal="right" vertical="top"/>
    </xf>
    <xf numFmtId="189" fontId="15" fillId="10" borderId="2" xfId="2" applyNumberFormat="1" applyFont="1" applyFill="1" applyBorder="1" applyAlignment="1">
      <alignment horizontal="center" vertical="top"/>
    </xf>
    <xf numFmtId="189" fontId="15" fillId="10" borderId="4" xfId="2" applyNumberFormat="1" applyFont="1" applyFill="1" applyBorder="1" applyAlignment="1">
      <alignment horizontal="center" vertical="top"/>
    </xf>
    <xf numFmtId="0" fontId="15" fillId="11" borderId="14" xfId="3" applyFont="1" applyFill="1" applyBorder="1" applyAlignment="1">
      <alignment horizontal="left" vertical="top" wrapText="1"/>
    </xf>
    <xf numFmtId="0" fontId="15" fillId="11" borderId="13" xfId="3" applyFont="1" applyFill="1" applyBorder="1" applyAlignment="1">
      <alignment horizontal="left" vertical="top" wrapText="1"/>
    </xf>
    <xf numFmtId="0" fontId="15" fillId="11" borderId="15" xfId="0" applyFont="1" applyFill="1" applyBorder="1" applyAlignment="1">
      <alignment horizontal="center" vertical="top" wrapText="1"/>
    </xf>
    <xf numFmtId="0" fontId="15" fillId="11" borderId="14" xfId="0" applyFont="1" applyFill="1" applyBorder="1" applyAlignment="1">
      <alignment horizontal="center" vertical="top" wrapText="1"/>
    </xf>
    <xf numFmtId="0" fontId="15" fillId="11" borderId="13" xfId="0" applyFont="1" applyFill="1" applyBorder="1" applyAlignment="1">
      <alignment horizontal="center" vertical="top" wrapText="1"/>
    </xf>
    <xf numFmtId="189" fontId="13" fillId="4" borderId="2" xfId="2" applyNumberFormat="1" applyFont="1" applyFill="1" applyBorder="1" applyAlignment="1">
      <alignment horizontal="center" vertical="center"/>
    </xf>
    <xf numFmtId="189" fontId="13" fillId="4" borderId="3" xfId="2" applyNumberFormat="1" applyFont="1" applyFill="1" applyBorder="1" applyAlignment="1">
      <alignment horizontal="center" vertical="center"/>
    </xf>
    <xf numFmtId="189" fontId="13" fillId="4" borderId="4" xfId="2" applyNumberFormat="1" applyFont="1" applyFill="1" applyBorder="1" applyAlignment="1">
      <alignment horizontal="center" vertical="center"/>
    </xf>
    <xf numFmtId="189" fontId="15" fillId="10" borderId="2" xfId="2" applyNumberFormat="1" applyFont="1" applyFill="1" applyBorder="1" applyAlignment="1">
      <alignment horizontal="center" vertical="center"/>
    </xf>
    <xf numFmtId="189" fontId="15" fillId="10" borderId="4" xfId="2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1" fillId="0" borderId="8" xfId="0" applyFont="1" applyBorder="1" applyAlignment="1">
      <alignment horizontal="center" vertical="top"/>
    </xf>
    <xf numFmtId="188" fontId="20" fillId="0" borderId="15" xfId="0" applyNumberFormat="1" applyFont="1" applyBorder="1" applyAlignment="1">
      <alignment horizontal="center" vertical="top" wrapText="1"/>
    </xf>
  </cellXfs>
  <cellStyles count="16">
    <cellStyle name="Comma" xfId="2" builtinId="3"/>
    <cellStyle name="Comma 2" xfId="4"/>
    <cellStyle name="Comma 2 2" xfId="6"/>
    <cellStyle name="Comma 3" xfId="11"/>
    <cellStyle name="Comma 4" xfId="13"/>
    <cellStyle name="Normal" xfId="0" builtinId="0"/>
    <cellStyle name="Normal 2" xfId="3"/>
    <cellStyle name="Normal 2 2" xfId="5"/>
    <cellStyle name="Normal 3" xfId="7"/>
    <cellStyle name="Normal 4" xfId="8"/>
    <cellStyle name="Normal 5" xfId="10"/>
    <cellStyle name="Normal 6" xfId="12"/>
    <cellStyle name="Normal 7" xfId="1"/>
    <cellStyle name="ปกติ_โครงการงานบริการวิชาการแก่ชุมชน 2547 3" xfId="14"/>
    <cellStyle name="ปกติ_สรุปทำนุ" xfId="9"/>
    <cellStyle name="ปกติ_สื่อการสอน+ปรับปรุงหลักสูตร" xfId="15"/>
  </cellStyles>
  <dxfs count="0"/>
  <tableStyles count="0" defaultTableStyle="TableStyleMedium2" defaultPivotStyle="PivotStyleLight16"/>
  <colors>
    <mruColors>
      <color rgb="FF99FF66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67</xdr:row>
      <xdr:rowOff>0</xdr:rowOff>
    </xdr:from>
    <xdr:to>
      <xdr:col>1</xdr:col>
      <xdr:colOff>1200150</xdr:colOff>
      <xdr:row>67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33525" y="1978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36"/>
  <sheetViews>
    <sheetView tabSelected="1" topLeftCell="B1" zoomScale="25" zoomScaleNormal="25" zoomScaleSheetLayoutView="50" zoomScalePageLayoutView="50" workbookViewId="0">
      <selection activeCell="AM42" sqref="AM42"/>
    </sheetView>
  </sheetViews>
  <sheetFormatPr defaultColWidth="5.375" defaultRowHeight="23.25"/>
  <cols>
    <col min="1" max="1" width="6.5" style="169" hidden="1" customWidth="1"/>
    <col min="2" max="2" width="5.875" style="435" customWidth="1"/>
    <col min="3" max="3" width="6.375" style="447" customWidth="1"/>
    <col min="4" max="4" width="55.625" style="228" customWidth="1"/>
    <col min="5" max="6" width="13.625" style="328" customWidth="1"/>
    <col min="7" max="7" width="12.125" style="328" bestFit="1" customWidth="1"/>
    <col min="8" max="9" width="11.125" style="328" bestFit="1" customWidth="1"/>
    <col min="10" max="10" width="13.625" style="328" customWidth="1"/>
    <col min="11" max="11" width="7.375" style="352" customWidth="1"/>
    <col min="12" max="12" width="7.75" style="352" customWidth="1"/>
    <col min="13" max="13" width="9.25" style="352" customWidth="1"/>
    <col min="14" max="14" width="7.375" style="352" customWidth="1"/>
    <col min="15" max="16" width="15.875" style="262" customWidth="1"/>
    <col min="17" max="17" width="12" style="197" customWidth="1"/>
    <col min="18" max="18" width="12.125" style="279" hidden="1" customWidth="1"/>
    <col min="19" max="19" width="12.125" style="169" hidden="1" customWidth="1"/>
    <col min="20" max="22" width="12.125" style="197" hidden="1" customWidth="1"/>
    <col min="23" max="23" width="24.25" style="159" customWidth="1"/>
    <col min="24" max="16384" width="5.375" style="169"/>
  </cols>
  <sheetData>
    <row r="1" spans="1:23" ht="34.5">
      <c r="A1" s="402"/>
      <c r="C1" s="664" t="s">
        <v>98</v>
      </c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5"/>
      <c r="S1" s="228"/>
      <c r="T1" s="221"/>
      <c r="U1" s="221"/>
      <c r="V1" s="221"/>
      <c r="W1" s="549"/>
    </row>
    <row r="2" spans="1:23">
      <c r="A2" s="403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228"/>
      <c r="T2" s="221"/>
      <c r="U2" s="221"/>
      <c r="V2" s="221"/>
      <c r="W2" s="549"/>
    </row>
    <row r="3" spans="1:23" s="173" customFormat="1">
      <c r="A3" s="667" t="s">
        <v>26</v>
      </c>
      <c r="B3" s="667" t="s">
        <v>87</v>
      </c>
      <c r="C3" s="667"/>
      <c r="D3" s="667"/>
      <c r="E3" s="667" t="s">
        <v>101</v>
      </c>
      <c r="F3" s="667"/>
      <c r="G3" s="667"/>
      <c r="H3" s="667"/>
      <c r="I3" s="667"/>
      <c r="J3" s="669" t="s">
        <v>18</v>
      </c>
      <c r="K3" s="668" t="s">
        <v>89</v>
      </c>
      <c r="L3" s="668"/>
      <c r="M3" s="668"/>
      <c r="N3" s="668"/>
      <c r="O3" s="667" t="s">
        <v>19</v>
      </c>
      <c r="P3" s="667"/>
      <c r="Q3" s="500" t="s">
        <v>21</v>
      </c>
      <c r="R3" s="405" t="s">
        <v>10</v>
      </c>
      <c r="S3" s="500" t="s">
        <v>12</v>
      </c>
      <c r="T3" s="667" t="s">
        <v>23</v>
      </c>
      <c r="U3" s="667"/>
      <c r="V3" s="667"/>
      <c r="W3" s="515" t="s">
        <v>42</v>
      </c>
    </row>
    <row r="4" spans="1:23" s="173" customFormat="1">
      <c r="A4" s="667"/>
      <c r="B4" s="667"/>
      <c r="C4" s="667"/>
      <c r="D4" s="667"/>
      <c r="E4" s="500"/>
      <c r="F4" s="500"/>
      <c r="G4" s="667" t="s">
        <v>5</v>
      </c>
      <c r="H4" s="667"/>
      <c r="I4" s="667"/>
      <c r="J4" s="669"/>
      <c r="K4" s="668"/>
      <c r="L4" s="668"/>
      <c r="M4" s="668"/>
      <c r="N4" s="668"/>
      <c r="O4" s="667" t="s">
        <v>20</v>
      </c>
      <c r="P4" s="667"/>
      <c r="Q4" s="500" t="s">
        <v>22</v>
      </c>
      <c r="R4" s="405" t="s">
        <v>11</v>
      </c>
      <c r="S4" s="500" t="s">
        <v>10</v>
      </c>
      <c r="T4" s="667" t="s">
        <v>28</v>
      </c>
      <c r="U4" s="667"/>
      <c r="V4" s="667"/>
      <c r="W4" s="670" t="s">
        <v>10</v>
      </c>
    </row>
    <row r="5" spans="1:23" s="173" customFormat="1">
      <c r="A5" s="667"/>
      <c r="B5" s="667"/>
      <c r="C5" s="667"/>
      <c r="D5" s="667"/>
      <c r="E5" s="406" t="s">
        <v>88</v>
      </c>
      <c r="F5" s="406" t="s">
        <v>88</v>
      </c>
      <c r="G5" s="667" t="s">
        <v>6</v>
      </c>
      <c r="H5" s="500" t="s">
        <v>7</v>
      </c>
      <c r="I5" s="500" t="s">
        <v>7</v>
      </c>
      <c r="J5" s="669"/>
      <c r="K5" s="504" t="s">
        <v>14</v>
      </c>
      <c r="L5" s="504" t="s">
        <v>15</v>
      </c>
      <c r="M5" s="504" t="s">
        <v>16</v>
      </c>
      <c r="N5" s="504" t="s">
        <v>18</v>
      </c>
      <c r="O5" s="500" t="s">
        <v>29</v>
      </c>
      <c r="P5" s="500" t="s">
        <v>29</v>
      </c>
      <c r="Q5" s="500" t="s">
        <v>32</v>
      </c>
      <c r="R5" s="407"/>
      <c r="S5" s="500" t="s">
        <v>11</v>
      </c>
      <c r="T5" s="500" t="s">
        <v>24</v>
      </c>
      <c r="U5" s="500" t="s">
        <v>26</v>
      </c>
      <c r="V5" s="500" t="s">
        <v>27</v>
      </c>
      <c r="W5" s="670"/>
    </row>
    <row r="6" spans="1:23" s="173" customFormat="1">
      <c r="A6" s="667"/>
      <c r="B6" s="667"/>
      <c r="C6" s="667"/>
      <c r="D6" s="667"/>
      <c r="E6" s="406" t="s">
        <v>8</v>
      </c>
      <c r="F6" s="406" t="s">
        <v>3</v>
      </c>
      <c r="G6" s="667"/>
      <c r="H6" s="500" t="s">
        <v>8</v>
      </c>
      <c r="I6" s="500" t="s">
        <v>9</v>
      </c>
      <c r="J6" s="669"/>
      <c r="K6" s="504"/>
      <c r="L6" s="504"/>
      <c r="M6" s="504" t="s">
        <v>17</v>
      </c>
      <c r="N6" s="504"/>
      <c r="O6" s="500" t="s">
        <v>1</v>
      </c>
      <c r="P6" s="500" t="s">
        <v>30</v>
      </c>
      <c r="Q6" s="500"/>
      <c r="R6" s="407"/>
      <c r="S6" s="408"/>
      <c r="T6" s="500" t="s">
        <v>25</v>
      </c>
      <c r="U6" s="500"/>
      <c r="V6" s="500"/>
      <c r="W6" s="550"/>
    </row>
    <row r="7" spans="1:23" s="179" customFormat="1">
      <c r="A7" s="675" t="s">
        <v>90</v>
      </c>
      <c r="B7" s="675"/>
      <c r="C7" s="675"/>
      <c r="D7" s="675"/>
      <c r="E7" s="671">
        <f>E9+E67+E74</f>
        <v>280000</v>
      </c>
      <c r="F7" s="671">
        <f>F9+F67+F74</f>
        <v>1940000</v>
      </c>
      <c r="G7" s="671">
        <f>G9+G67+G74</f>
        <v>0</v>
      </c>
      <c r="H7" s="671">
        <f>H9+H67+H74</f>
        <v>240960</v>
      </c>
      <c r="I7" s="671">
        <f>I9+I67+I74</f>
        <v>20000</v>
      </c>
      <c r="J7" s="671">
        <f>J9+J67+J74</f>
        <v>2510960</v>
      </c>
      <c r="K7" s="674"/>
      <c r="L7" s="674"/>
      <c r="M7" s="674"/>
      <c r="N7" s="674"/>
      <c r="O7" s="673"/>
      <c r="P7" s="673"/>
      <c r="Q7" s="678"/>
      <c r="R7" s="677"/>
      <c r="S7" s="676"/>
      <c r="T7" s="678"/>
      <c r="U7" s="678"/>
      <c r="V7" s="678"/>
      <c r="W7" s="681"/>
    </row>
    <row r="8" spans="1:23" s="179" customFormat="1">
      <c r="A8" s="501"/>
      <c r="B8" s="675" t="s">
        <v>91</v>
      </c>
      <c r="C8" s="675"/>
      <c r="D8" s="675"/>
      <c r="E8" s="672"/>
      <c r="F8" s="672"/>
      <c r="G8" s="672"/>
      <c r="H8" s="672"/>
      <c r="I8" s="672"/>
      <c r="J8" s="672"/>
      <c r="K8" s="674"/>
      <c r="L8" s="674"/>
      <c r="M8" s="674"/>
      <c r="N8" s="674"/>
      <c r="O8" s="673"/>
      <c r="P8" s="673"/>
      <c r="Q8" s="678"/>
      <c r="R8" s="677"/>
      <c r="S8" s="676"/>
      <c r="T8" s="678"/>
      <c r="U8" s="678"/>
      <c r="V8" s="678"/>
      <c r="W8" s="681"/>
    </row>
    <row r="9" spans="1:23" s="116" customFormat="1">
      <c r="A9" s="128"/>
      <c r="B9" s="436" t="s">
        <v>43</v>
      </c>
      <c r="C9" s="437"/>
      <c r="D9" s="409"/>
      <c r="E9" s="410">
        <f>E10+E57</f>
        <v>215000</v>
      </c>
      <c r="F9" s="410">
        <f>F10+F57</f>
        <v>1720000</v>
      </c>
      <c r="G9" s="410">
        <f>G10+G57</f>
        <v>0</v>
      </c>
      <c r="H9" s="410">
        <f>H10+H57</f>
        <v>70260</v>
      </c>
      <c r="I9" s="410">
        <f>I10+I57</f>
        <v>20000</v>
      </c>
      <c r="J9" s="410">
        <f>J10+J57</f>
        <v>2055260</v>
      </c>
      <c r="K9" s="411"/>
      <c r="L9" s="411"/>
      <c r="M9" s="411"/>
      <c r="N9" s="411"/>
      <c r="O9" s="412"/>
      <c r="P9" s="412"/>
      <c r="Q9" s="409"/>
      <c r="R9" s="255"/>
      <c r="S9" s="254"/>
      <c r="T9" s="409"/>
      <c r="U9" s="409"/>
      <c r="V9" s="409"/>
      <c r="W9" s="551"/>
    </row>
    <row r="10" spans="1:23" s="244" customFormat="1" ht="22.5" customHeight="1">
      <c r="A10" s="184"/>
      <c r="B10" s="618"/>
      <c r="C10" s="682" t="s">
        <v>44</v>
      </c>
      <c r="D10" s="683"/>
      <c r="E10" s="413">
        <f>E11+E47</f>
        <v>215000</v>
      </c>
      <c r="F10" s="413">
        <f>F11+F47</f>
        <v>1720000</v>
      </c>
      <c r="G10" s="413">
        <f>G11+G47</f>
        <v>0</v>
      </c>
      <c r="H10" s="413">
        <f>H11+H47</f>
        <v>10260</v>
      </c>
      <c r="I10" s="413">
        <f>I11+I47</f>
        <v>0</v>
      </c>
      <c r="J10" s="413">
        <f>J11+J47</f>
        <v>1875260</v>
      </c>
      <c r="K10" s="413"/>
      <c r="L10" s="413"/>
      <c r="M10" s="413"/>
      <c r="N10" s="413"/>
      <c r="O10" s="413"/>
      <c r="P10" s="413"/>
      <c r="Q10" s="413"/>
      <c r="R10" s="413">
        <f>R11+R47</f>
        <v>0</v>
      </c>
      <c r="S10" s="413">
        <f>S11+S47</f>
        <v>0</v>
      </c>
      <c r="T10" s="413">
        <f>T11+T47</f>
        <v>0</v>
      </c>
      <c r="U10" s="413">
        <f>U11+U47</f>
        <v>0</v>
      </c>
      <c r="V10" s="413">
        <f>V11+V47</f>
        <v>0</v>
      </c>
      <c r="W10" s="413">
        <f>W11+W47</f>
        <v>0</v>
      </c>
    </row>
    <row r="11" spans="1:23" s="189" customFormat="1">
      <c r="A11" s="245"/>
      <c r="B11" s="618"/>
      <c r="C11" s="464" t="s">
        <v>48</v>
      </c>
      <c r="D11" s="246" t="s">
        <v>47</v>
      </c>
      <c r="E11" s="414">
        <f>SUM(E13:E43)</f>
        <v>0</v>
      </c>
      <c r="F11" s="414">
        <f>F12+F20+F21+F33+F34+F35+F36+F39</f>
        <v>1420000</v>
      </c>
      <c r="G11" s="414">
        <f>SUM(G13:G43)</f>
        <v>0</v>
      </c>
      <c r="H11" s="414">
        <f>SUM(H13:H43)</f>
        <v>10260</v>
      </c>
      <c r="I11" s="414">
        <f>SUM(I13:I43)</f>
        <v>0</v>
      </c>
      <c r="J11" s="414">
        <f>SUM(J13:J43)</f>
        <v>1360260</v>
      </c>
      <c r="K11" s="414"/>
      <c r="L11" s="414"/>
      <c r="M11" s="414"/>
      <c r="N11" s="414"/>
      <c r="O11" s="414"/>
      <c r="P11" s="414"/>
      <c r="Q11" s="414"/>
      <c r="R11" s="414">
        <f>SUM(R13:R43)</f>
        <v>0</v>
      </c>
      <c r="S11" s="414">
        <f>SUM(S13:S43)</f>
        <v>0</v>
      </c>
      <c r="T11" s="414">
        <f>SUM(T13:T43)</f>
        <v>0</v>
      </c>
      <c r="U11" s="414">
        <f>SUM(U13:U43)</f>
        <v>0</v>
      </c>
      <c r="V11" s="414">
        <f>SUM(V13:V43)</f>
        <v>0</v>
      </c>
      <c r="W11" s="414">
        <f>SUM(W13:W43)</f>
        <v>0</v>
      </c>
    </row>
    <row r="12" spans="1:23" s="247" customFormat="1" ht="31.5" customHeight="1">
      <c r="A12" s="192"/>
      <c r="B12" s="618"/>
      <c r="C12" s="449">
        <v>1</v>
      </c>
      <c r="D12" s="130" t="s">
        <v>181</v>
      </c>
      <c r="E12" s="149"/>
      <c r="F12" s="335">
        <f>SUM(F13:F19)</f>
        <v>300000</v>
      </c>
      <c r="G12" s="335"/>
      <c r="H12" s="335"/>
      <c r="I12" s="335"/>
      <c r="J12" s="319"/>
      <c r="K12" s="137"/>
      <c r="L12" s="137"/>
      <c r="M12" s="137"/>
      <c r="N12" s="137"/>
      <c r="O12" s="118"/>
      <c r="P12" s="118"/>
      <c r="Q12" s="131"/>
      <c r="R12" s="118"/>
      <c r="S12" s="133"/>
      <c r="T12" s="127"/>
      <c r="U12" s="127"/>
      <c r="V12" s="127"/>
      <c r="W12" s="126"/>
    </row>
    <row r="13" spans="1:23" s="247" customFormat="1" ht="146.25" customHeight="1">
      <c r="A13" s="192"/>
      <c r="B13" s="618"/>
      <c r="C13" s="449"/>
      <c r="D13" s="565" t="s">
        <v>194</v>
      </c>
      <c r="E13" s="149">
        <v>0</v>
      </c>
      <c r="F13" s="538">
        <v>37000</v>
      </c>
      <c r="G13" s="335">
        <v>0</v>
      </c>
      <c r="H13" s="335">
        <v>0</v>
      </c>
      <c r="I13" s="335">
        <v>0</v>
      </c>
      <c r="J13" s="319">
        <f>SUM(E13:I13)</f>
        <v>37000</v>
      </c>
      <c r="K13" s="539">
        <v>30</v>
      </c>
      <c r="L13" s="540">
        <v>6</v>
      </c>
      <c r="M13" s="541" t="s">
        <v>103</v>
      </c>
      <c r="N13" s="540">
        <v>36</v>
      </c>
      <c r="O13" s="542" t="s">
        <v>182</v>
      </c>
      <c r="P13" s="543" t="s">
        <v>183</v>
      </c>
      <c r="Q13" s="544">
        <v>22251</v>
      </c>
      <c r="R13" s="545" t="s">
        <v>184</v>
      </c>
      <c r="S13" s="133"/>
      <c r="T13" s="127"/>
      <c r="U13" s="127"/>
      <c r="V13" s="127"/>
      <c r="W13" s="543" t="s">
        <v>190</v>
      </c>
    </row>
    <row r="14" spans="1:23" s="247" customFormat="1" ht="143.25" customHeight="1">
      <c r="A14" s="192"/>
      <c r="B14" s="618"/>
      <c r="C14" s="449"/>
      <c r="D14" s="565" t="s">
        <v>195</v>
      </c>
      <c r="E14" s="149">
        <v>0</v>
      </c>
      <c r="F14" s="538">
        <v>18300</v>
      </c>
      <c r="G14" s="335">
        <v>0</v>
      </c>
      <c r="H14" s="335">
        <v>0</v>
      </c>
      <c r="I14" s="335">
        <v>0</v>
      </c>
      <c r="J14" s="319">
        <f t="shared" ref="J14:J19" si="0">SUM(E14:I14)</f>
        <v>18300</v>
      </c>
      <c r="K14" s="546">
        <v>30</v>
      </c>
      <c r="L14" s="540">
        <v>6</v>
      </c>
      <c r="M14" s="541" t="s">
        <v>103</v>
      </c>
      <c r="N14" s="540">
        <v>36</v>
      </c>
      <c r="O14" s="542" t="s">
        <v>182</v>
      </c>
      <c r="P14" s="543" t="s">
        <v>183</v>
      </c>
      <c r="Q14" s="547">
        <v>22251</v>
      </c>
      <c r="R14" s="545" t="s">
        <v>185</v>
      </c>
      <c r="S14" s="133"/>
      <c r="T14" s="127"/>
      <c r="U14" s="127"/>
      <c r="V14" s="127"/>
      <c r="W14" s="543" t="s">
        <v>301</v>
      </c>
    </row>
    <row r="15" spans="1:23" s="247" customFormat="1" ht="144.75" customHeight="1">
      <c r="A15" s="192"/>
      <c r="B15" s="618"/>
      <c r="C15" s="449"/>
      <c r="D15" s="565" t="s">
        <v>196</v>
      </c>
      <c r="E15" s="149">
        <v>0</v>
      </c>
      <c r="F15" s="538">
        <v>55200</v>
      </c>
      <c r="G15" s="335">
        <v>0</v>
      </c>
      <c r="H15" s="335">
        <v>0</v>
      </c>
      <c r="I15" s="335">
        <v>0</v>
      </c>
      <c r="J15" s="319">
        <f t="shared" si="0"/>
        <v>55200</v>
      </c>
      <c r="K15" s="546">
        <v>30</v>
      </c>
      <c r="L15" s="540">
        <v>6</v>
      </c>
      <c r="M15" s="541" t="s">
        <v>103</v>
      </c>
      <c r="N15" s="540">
        <v>36</v>
      </c>
      <c r="O15" s="542" t="s">
        <v>182</v>
      </c>
      <c r="P15" s="543" t="s">
        <v>183</v>
      </c>
      <c r="Q15" s="544">
        <v>22282</v>
      </c>
      <c r="R15" s="545" t="s">
        <v>186</v>
      </c>
      <c r="S15" s="133"/>
      <c r="T15" s="127"/>
      <c r="U15" s="127"/>
      <c r="V15" s="127"/>
      <c r="W15" s="543" t="s">
        <v>191</v>
      </c>
    </row>
    <row r="16" spans="1:23" s="564" customFormat="1" ht="100.5" customHeight="1">
      <c r="A16" s="558"/>
      <c r="B16" s="620"/>
      <c r="C16" s="559"/>
      <c r="D16" s="588" t="s">
        <v>200</v>
      </c>
      <c r="E16" s="560">
        <v>0</v>
      </c>
      <c r="F16" s="561">
        <v>117040</v>
      </c>
      <c r="G16" s="335">
        <v>0</v>
      </c>
      <c r="H16" s="335">
        <v>0</v>
      </c>
      <c r="I16" s="335">
        <v>0</v>
      </c>
      <c r="J16" s="562">
        <f t="shared" si="0"/>
        <v>117040</v>
      </c>
      <c r="K16" s="563">
        <v>29</v>
      </c>
      <c r="L16" s="540">
        <v>3</v>
      </c>
      <c r="M16" s="541" t="s">
        <v>103</v>
      </c>
      <c r="N16" s="540">
        <v>32</v>
      </c>
      <c r="O16" s="542" t="s">
        <v>182</v>
      </c>
      <c r="P16" s="543" t="s">
        <v>183</v>
      </c>
      <c r="Q16" s="544">
        <v>22313</v>
      </c>
      <c r="R16" s="545" t="s">
        <v>185</v>
      </c>
      <c r="S16" s="541"/>
      <c r="T16" s="545"/>
      <c r="U16" s="545"/>
      <c r="V16" s="545"/>
      <c r="W16" s="543" t="s">
        <v>302</v>
      </c>
    </row>
    <row r="17" spans="1:23" s="247" customFormat="1" ht="148.5" customHeight="1">
      <c r="A17" s="192"/>
      <c r="B17" s="618"/>
      <c r="C17" s="449"/>
      <c r="D17" s="565" t="s">
        <v>197</v>
      </c>
      <c r="E17" s="149">
        <v>0</v>
      </c>
      <c r="F17" s="538">
        <v>11200</v>
      </c>
      <c r="G17" s="335">
        <v>0</v>
      </c>
      <c r="H17" s="335">
        <v>0</v>
      </c>
      <c r="I17" s="335">
        <v>0</v>
      </c>
      <c r="J17" s="319">
        <f t="shared" si="0"/>
        <v>11200</v>
      </c>
      <c r="K17" s="548">
        <v>28</v>
      </c>
      <c r="L17" s="540">
        <v>4</v>
      </c>
      <c r="M17" s="541" t="s">
        <v>103</v>
      </c>
      <c r="N17" s="540">
        <v>32</v>
      </c>
      <c r="O17" s="542" t="s">
        <v>182</v>
      </c>
      <c r="P17" s="543" t="s">
        <v>183</v>
      </c>
      <c r="Q17" s="544">
        <v>22221</v>
      </c>
      <c r="R17" s="545" t="s">
        <v>187</v>
      </c>
      <c r="S17" s="133"/>
      <c r="T17" s="127"/>
      <c r="U17" s="127"/>
      <c r="V17" s="127"/>
      <c r="W17" s="543" t="s">
        <v>192</v>
      </c>
    </row>
    <row r="18" spans="1:23" s="248" customFormat="1" ht="148.5" customHeight="1">
      <c r="A18" s="134"/>
      <c r="B18" s="571"/>
      <c r="C18" s="449"/>
      <c r="D18" s="565" t="s">
        <v>198</v>
      </c>
      <c r="E18" s="145"/>
      <c r="F18" s="538">
        <v>38900</v>
      </c>
      <c r="G18" s="335">
        <v>0</v>
      </c>
      <c r="H18" s="335">
        <v>0</v>
      </c>
      <c r="I18" s="335">
        <v>0</v>
      </c>
      <c r="J18" s="319">
        <f t="shared" si="0"/>
        <v>38900</v>
      </c>
      <c r="K18" s="548">
        <v>28</v>
      </c>
      <c r="L18" s="540">
        <v>4</v>
      </c>
      <c r="M18" s="541" t="s">
        <v>103</v>
      </c>
      <c r="N18" s="540">
        <v>32</v>
      </c>
      <c r="O18" s="542" t="s">
        <v>182</v>
      </c>
      <c r="P18" s="543" t="s">
        <v>183</v>
      </c>
      <c r="Q18" s="544">
        <v>22494</v>
      </c>
      <c r="R18" s="545" t="s">
        <v>188</v>
      </c>
      <c r="S18" s="133"/>
      <c r="T18" s="127"/>
      <c r="U18" s="127"/>
      <c r="V18" s="127"/>
      <c r="W18" s="543" t="s">
        <v>193</v>
      </c>
    </row>
    <row r="19" spans="1:23" s="165" customFormat="1" ht="139.5">
      <c r="A19" s="134"/>
      <c r="B19" s="571"/>
      <c r="C19" s="450"/>
      <c r="D19" s="565" t="s">
        <v>199</v>
      </c>
      <c r="E19" s="466"/>
      <c r="F19" s="538">
        <v>22360</v>
      </c>
      <c r="G19" s="335">
        <v>0</v>
      </c>
      <c r="H19" s="335">
        <v>0</v>
      </c>
      <c r="I19" s="335">
        <v>0</v>
      </c>
      <c r="J19" s="319">
        <f t="shared" si="0"/>
        <v>22360</v>
      </c>
      <c r="K19" s="548">
        <v>28</v>
      </c>
      <c r="L19" s="540">
        <v>4</v>
      </c>
      <c r="M19" s="541" t="s">
        <v>103</v>
      </c>
      <c r="N19" s="540">
        <v>32</v>
      </c>
      <c r="O19" s="542" t="s">
        <v>182</v>
      </c>
      <c r="P19" s="543" t="s">
        <v>183</v>
      </c>
      <c r="Q19" s="544">
        <v>22463</v>
      </c>
      <c r="R19" s="545" t="s">
        <v>189</v>
      </c>
      <c r="S19" s="467"/>
      <c r="T19" s="467"/>
      <c r="U19" s="467"/>
      <c r="V19" s="467"/>
      <c r="W19" s="543" t="s">
        <v>201</v>
      </c>
    </row>
    <row r="20" spans="1:23" s="247" customFormat="1" ht="101.25" customHeight="1">
      <c r="A20" s="192"/>
      <c r="B20" s="618"/>
      <c r="C20" s="449">
        <v>2</v>
      </c>
      <c r="D20" s="565" t="s">
        <v>206</v>
      </c>
      <c r="E20" s="149"/>
      <c r="F20" s="135">
        <v>70000</v>
      </c>
      <c r="G20" s="335">
        <v>0</v>
      </c>
      <c r="H20" s="335">
        <v>0</v>
      </c>
      <c r="I20" s="335">
        <v>0</v>
      </c>
      <c r="J20" s="319"/>
      <c r="K20" s="568">
        <v>40</v>
      </c>
      <c r="L20" s="540">
        <v>30</v>
      </c>
      <c r="M20" s="540">
        <v>60</v>
      </c>
      <c r="N20" s="540">
        <v>130</v>
      </c>
      <c r="O20" s="543" t="s">
        <v>207</v>
      </c>
      <c r="P20" s="543" t="s">
        <v>208</v>
      </c>
      <c r="Q20" s="544">
        <v>22282</v>
      </c>
      <c r="R20" s="545" t="s">
        <v>209</v>
      </c>
      <c r="S20" s="133"/>
      <c r="T20" s="127"/>
      <c r="U20" s="127"/>
      <c r="V20" s="127"/>
      <c r="W20" s="569" t="s">
        <v>210</v>
      </c>
    </row>
    <row r="21" spans="1:23" s="247" customFormat="1" ht="101.25" customHeight="1">
      <c r="A21" s="192"/>
      <c r="B21" s="618"/>
      <c r="C21" s="591">
        <v>3</v>
      </c>
      <c r="D21" s="592" t="s">
        <v>227</v>
      </c>
      <c r="E21" s="579"/>
      <c r="F21" s="135">
        <f>SUM(F22:F27)</f>
        <v>500000</v>
      </c>
      <c r="G21" s="335">
        <v>0</v>
      </c>
      <c r="H21" s="335">
        <v>0</v>
      </c>
      <c r="I21" s="335">
        <v>0</v>
      </c>
      <c r="J21" s="319"/>
      <c r="K21" s="568"/>
      <c r="L21" s="540"/>
      <c r="M21" s="540"/>
      <c r="N21" s="540"/>
      <c r="O21" s="543"/>
      <c r="P21" s="543"/>
      <c r="Q21" s="566"/>
      <c r="R21" s="567"/>
      <c r="S21" s="580"/>
      <c r="T21" s="581"/>
      <c r="U21" s="581"/>
      <c r="V21" s="581"/>
      <c r="W21" s="569"/>
    </row>
    <row r="22" spans="1:23" s="247" customFormat="1" ht="101.25" customHeight="1">
      <c r="A22" s="192"/>
      <c r="B22" s="618"/>
      <c r="C22" s="594"/>
      <c r="D22" s="565" t="s">
        <v>230</v>
      </c>
      <c r="E22" s="582">
        <v>0</v>
      </c>
      <c r="F22" s="582">
        <v>28000</v>
      </c>
      <c r="G22" s="335">
        <v>0</v>
      </c>
      <c r="H22" s="335">
        <v>0</v>
      </c>
      <c r="I22" s="335">
        <v>0</v>
      </c>
      <c r="J22" s="319">
        <f>SUM(E22:I22)</f>
        <v>28000</v>
      </c>
      <c r="K22" s="301">
        <v>10</v>
      </c>
      <c r="L22" s="514">
        <v>5</v>
      </c>
      <c r="M22" s="514">
        <v>0</v>
      </c>
      <c r="N22" s="514">
        <v>15</v>
      </c>
      <c r="O22" s="569" t="s">
        <v>207</v>
      </c>
      <c r="P22" s="569" t="s">
        <v>159</v>
      </c>
      <c r="Q22" s="583">
        <v>22221</v>
      </c>
      <c r="R22" s="567"/>
      <c r="S22" s="580"/>
      <c r="T22" s="581"/>
      <c r="U22" s="581"/>
      <c r="V22" s="581"/>
      <c r="W22" s="545" t="s">
        <v>284</v>
      </c>
    </row>
    <row r="23" spans="1:23" s="247" customFormat="1" ht="101.25" customHeight="1">
      <c r="A23" s="192"/>
      <c r="B23" s="618"/>
      <c r="C23" s="594"/>
      <c r="D23" s="565" t="s">
        <v>231</v>
      </c>
      <c r="E23" s="582">
        <v>0</v>
      </c>
      <c r="F23" s="582">
        <v>40000</v>
      </c>
      <c r="G23" s="335">
        <v>0</v>
      </c>
      <c r="H23" s="335">
        <v>0</v>
      </c>
      <c r="I23" s="335">
        <v>0</v>
      </c>
      <c r="J23" s="319">
        <f t="shared" ref="J23:J48" si="1">SUM(E23:I23)</f>
        <v>40000</v>
      </c>
      <c r="K23" s="137">
        <v>20</v>
      </c>
      <c r="L23" s="514">
        <v>5</v>
      </c>
      <c r="M23" s="514">
        <v>0</v>
      </c>
      <c r="N23" s="514">
        <v>25</v>
      </c>
      <c r="O23" s="569" t="s">
        <v>207</v>
      </c>
      <c r="P23" s="569" t="s">
        <v>159</v>
      </c>
      <c r="Q23" s="583">
        <v>22251</v>
      </c>
      <c r="R23" s="567"/>
      <c r="S23" s="580"/>
      <c r="T23" s="581"/>
      <c r="U23" s="581"/>
      <c r="V23" s="581"/>
      <c r="W23" s="545" t="s">
        <v>284</v>
      </c>
    </row>
    <row r="24" spans="1:23" s="247" customFormat="1" ht="101.25" customHeight="1">
      <c r="A24" s="192"/>
      <c r="B24" s="618"/>
      <c r="C24" s="594"/>
      <c r="D24" s="565" t="s">
        <v>232</v>
      </c>
      <c r="E24" s="582">
        <v>0</v>
      </c>
      <c r="F24" s="582">
        <v>40000</v>
      </c>
      <c r="G24" s="335">
        <v>0</v>
      </c>
      <c r="H24" s="335">
        <v>0</v>
      </c>
      <c r="I24" s="335">
        <v>0</v>
      </c>
      <c r="J24" s="319">
        <f t="shared" si="1"/>
        <v>40000</v>
      </c>
      <c r="K24" s="137">
        <v>20</v>
      </c>
      <c r="L24" s="514">
        <v>5</v>
      </c>
      <c r="M24" s="514">
        <v>0</v>
      </c>
      <c r="N24" s="514">
        <v>25</v>
      </c>
      <c r="O24" s="569" t="s">
        <v>207</v>
      </c>
      <c r="P24" s="569" t="s">
        <v>159</v>
      </c>
      <c r="Q24" s="583">
        <v>22463</v>
      </c>
      <c r="R24" s="567"/>
      <c r="S24" s="580"/>
      <c r="T24" s="581"/>
      <c r="U24" s="581"/>
      <c r="V24" s="581"/>
      <c r="W24" s="545" t="s">
        <v>284</v>
      </c>
    </row>
    <row r="25" spans="1:23" s="247" customFormat="1" ht="101.25" customHeight="1">
      <c r="A25" s="192"/>
      <c r="B25" s="618"/>
      <c r="C25" s="594"/>
      <c r="D25" s="565" t="s">
        <v>233</v>
      </c>
      <c r="E25" s="582">
        <v>0</v>
      </c>
      <c r="F25" s="582">
        <v>40000</v>
      </c>
      <c r="G25" s="335">
        <v>0</v>
      </c>
      <c r="H25" s="335">
        <v>0</v>
      </c>
      <c r="I25" s="335">
        <v>0</v>
      </c>
      <c r="J25" s="319">
        <f t="shared" si="1"/>
        <v>40000</v>
      </c>
      <c r="K25" s="137">
        <v>85</v>
      </c>
      <c r="L25" s="514">
        <v>15</v>
      </c>
      <c r="M25" s="514">
        <v>0</v>
      </c>
      <c r="N25" s="514">
        <v>100</v>
      </c>
      <c r="O25" s="569" t="s">
        <v>207</v>
      </c>
      <c r="P25" s="569" t="s">
        <v>159</v>
      </c>
      <c r="Q25" s="583" t="s">
        <v>228</v>
      </c>
      <c r="R25" s="567"/>
      <c r="S25" s="580"/>
      <c r="T25" s="581"/>
      <c r="U25" s="581"/>
      <c r="V25" s="581"/>
      <c r="W25" s="545" t="s">
        <v>284</v>
      </c>
    </row>
    <row r="26" spans="1:23" s="247" customFormat="1" ht="101.25" customHeight="1">
      <c r="A26" s="192"/>
      <c r="B26" s="618"/>
      <c r="C26" s="594"/>
      <c r="D26" s="565" t="s">
        <v>234</v>
      </c>
      <c r="E26" s="582">
        <v>0</v>
      </c>
      <c r="F26" s="582">
        <v>40000</v>
      </c>
      <c r="G26" s="335">
        <v>0</v>
      </c>
      <c r="H26" s="335">
        <v>0</v>
      </c>
      <c r="I26" s="335">
        <v>0</v>
      </c>
      <c r="J26" s="319">
        <f t="shared" si="1"/>
        <v>40000</v>
      </c>
      <c r="K26" s="137">
        <v>85</v>
      </c>
      <c r="L26" s="514">
        <v>15</v>
      </c>
      <c r="M26" s="514">
        <v>0</v>
      </c>
      <c r="N26" s="514">
        <v>100</v>
      </c>
      <c r="O26" s="569" t="s">
        <v>207</v>
      </c>
      <c r="P26" s="569" t="s">
        <v>159</v>
      </c>
      <c r="Q26" s="583" t="s">
        <v>228</v>
      </c>
      <c r="R26" s="567"/>
      <c r="S26" s="580"/>
      <c r="T26" s="581"/>
      <c r="U26" s="581"/>
      <c r="V26" s="581"/>
      <c r="W26" s="545" t="s">
        <v>284</v>
      </c>
    </row>
    <row r="27" spans="1:23" s="165" customFormat="1" ht="101.25" customHeight="1">
      <c r="A27" s="134"/>
      <c r="B27" s="571"/>
      <c r="C27" s="593"/>
      <c r="D27" s="595" t="s">
        <v>235</v>
      </c>
      <c r="E27" s="578">
        <v>0</v>
      </c>
      <c r="F27" s="578">
        <v>312000</v>
      </c>
      <c r="G27" s="335">
        <v>0</v>
      </c>
      <c r="H27" s="335">
        <v>0</v>
      </c>
      <c r="I27" s="335">
        <v>0</v>
      </c>
      <c r="J27" s="319">
        <f t="shared" si="1"/>
        <v>312000</v>
      </c>
      <c r="K27" s="584">
        <v>0</v>
      </c>
      <c r="L27" s="514">
        <v>1</v>
      </c>
      <c r="M27" s="514">
        <v>0</v>
      </c>
      <c r="N27" s="514"/>
      <c r="O27" s="569" t="s">
        <v>207</v>
      </c>
      <c r="P27" s="569" t="s">
        <v>159</v>
      </c>
      <c r="Q27" s="541" t="s">
        <v>229</v>
      </c>
      <c r="R27" s="467"/>
      <c r="S27" s="467"/>
      <c r="T27" s="467"/>
      <c r="U27" s="467"/>
      <c r="V27" s="467"/>
      <c r="W27" s="545" t="s">
        <v>284</v>
      </c>
    </row>
    <row r="28" spans="1:23" s="165" customFormat="1">
      <c r="A28" s="134"/>
      <c r="B28" s="571"/>
      <c r="C28" s="450">
        <v>3</v>
      </c>
      <c r="D28" s="130" t="s">
        <v>113</v>
      </c>
      <c r="E28" s="466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8"/>
    </row>
    <row r="29" spans="1:23" s="165" customFormat="1" ht="99.75" customHeight="1">
      <c r="A29" s="134"/>
      <c r="B29" s="571"/>
      <c r="C29" s="465"/>
      <c r="D29" s="130" t="s">
        <v>283</v>
      </c>
      <c r="E29" s="335">
        <v>0</v>
      </c>
      <c r="F29" s="324">
        <v>0</v>
      </c>
      <c r="G29" s="335">
        <v>0</v>
      </c>
      <c r="H29" s="335">
        <v>0</v>
      </c>
      <c r="I29" s="335">
        <v>0</v>
      </c>
      <c r="J29" s="319">
        <f t="shared" si="1"/>
        <v>0</v>
      </c>
      <c r="K29" s="301">
        <v>20</v>
      </c>
      <c r="L29" s="301">
        <v>6</v>
      </c>
      <c r="M29" s="347" t="s">
        <v>103</v>
      </c>
      <c r="N29" s="137">
        <f>SUM(K29:M29)</f>
        <v>26</v>
      </c>
      <c r="O29" s="119" t="s">
        <v>106</v>
      </c>
      <c r="P29" s="119" t="s">
        <v>107</v>
      </c>
      <c r="Q29" s="131" t="s">
        <v>112</v>
      </c>
      <c r="R29" s="118"/>
      <c r="S29" s="133"/>
      <c r="T29" s="415"/>
      <c r="U29" s="416"/>
      <c r="V29" s="417"/>
      <c r="W29" s="552" t="s">
        <v>202</v>
      </c>
    </row>
    <row r="30" spans="1:23" s="165" customFormat="1" ht="93">
      <c r="A30" s="134"/>
      <c r="B30" s="571"/>
      <c r="C30" s="465"/>
      <c r="D30" s="130" t="s">
        <v>282</v>
      </c>
      <c r="E30" s="335">
        <v>0</v>
      </c>
      <c r="F30" s="324">
        <v>0</v>
      </c>
      <c r="G30" s="335">
        <v>0</v>
      </c>
      <c r="H30" s="335">
        <v>0</v>
      </c>
      <c r="I30" s="335">
        <v>0</v>
      </c>
      <c r="J30" s="319">
        <f t="shared" si="1"/>
        <v>0</v>
      </c>
      <c r="K30" s="301">
        <v>15</v>
      </c>
      <c r="L30" s="301">
        <v>6</v>
      </c>
      <c r="M30" s="347" t="s">
        <v>103</v>
      </c>
      <c r="N30" s="137">
        <f t="shared" ref="N30:N32" si="2">SUM(K30:M30)</f>
        <v>21</v>
      </c>
      <c r="O30" s="119" t="s">
        <v>106</v>
      </c>
      <c r="P30" s="119" t="s">
        <v>107</v>
      </c>
      <c r="Q30" s="131" t="s">
        <v>112</v>
      </c>
      <c r="R30" s="118"/>
      <c r="S30" s="133"/>
      <c r="T30" s="415"/>
      <c r="U30" s="416"/>
      <c r="V30" s="417"/>
      <c r="W30" s="552" t="s">
        <v>203</v>
      </c>
    </row>
    <row r="31" spans="1:23" s="165" customFormat="1" ht="93">
      <c r="A31" s="134"/>
      <c r="B31" s="571"/>
      <c r="C31" s="465"/>
      <c r="D31" s="130" t="s">
        <v>281</v>
      </c>
      <c r="E31" s="335">
        <v>0</v>
      </c>
      <c r="F31" s="324">
        <v>0</v>
      </c>
      <c r="G31" s="335">
        <v>0</v>
      </c>
      <c r="H31" s="335">
        <v>0</v>
      </c>
      <c r="I31" s="335">
        <v>0</v>
      </c>
      <c r="J31" s="319">
        <f t="shared" si="1"/>
        <v>0</v>
      </c>
      <c r="K31" s="301" t="s">
        <v>103</v>
      </c>
      <c r="L31" s="301">
        <v>30</v>
      </c>
      <c r="M31" s="347">
        <v>6</v>
      </c>
      <c r="N31" s="137">
        <f t="shared" si="2"/>
        <v>36</v>
      </c>
      <c r="O31" s="119" t="s">
        <v>106</v>
      </c>
      <c r="P31" s="119" t="s">
        <v>107</v>
      </c>
      <c r="Q31" s="131" t="s">
        <v>112</v>
      </c>
      <c r="R31" s="118"/>
      <c r="S31" s="133"/>
      <c r="T31" s="415"/>
      <c r="U31" s="416"/>
      <c r="V31" s="417"/>
      <c r="W31" s="552" t="s">
        <v>202</v>
      </c>
    </row>
    <row r="32" spans="1:23" s="165" customFormat="1" ht="93">
      <c r="A32" s="134"/>
      <c r="B32" s="571"/>
      <c r="C32" s="465"/>
      <c r="D32" s="130" t="s">
        <v>280</v>
      </c>
      <c r="E32" s="335">
        <v>0</v>
      </c>
      <c r="F32" s="324">
        <v>0</v>
      </c>
      <c r="G32" s="335">
        <v>0</v>
      </c>
      <c r="H32" s="335">
        <v>0</v>
      </c>
      <c r="I32" s="335">
        <v>0</v>
      </c>
      <c r="J32" s="319">
        <f t="shared" si="1"/>
        <v>0</v>
      </c>
      <c r="K32" s="301">
        <v>40</v>
      </c>
      <c r="L32" s="301">
        <v>7</v>
      </c>
      <c r="M32" s="347" t="s">
        <v>103</v>
      </c>
      <c r="N32" s="137">
        <f t="shared" si="2"/>
        <v>47</v>
      </c>
      <c r="O32" s="119" t="s">
        <v>106</v>
      </c>
      <c r="P32" s="119" t="s">
        <v>107</v>
      </c>
      <c r="Q32" s="131" t="s">
        <v>112</v>
      </c>
      <c r="R32" s="118"/>
      <c r="S32" s="133"/>
      <c r="T32" s="415"/>
      <c r="U32" s="416"/>
      <c r="V32" s="417"/>
      <c r="W32" s="552" t="s">
        <v>205</v>
      </c>
    </row>
    <row r="33" spans="1:23" s="165" customFormat="1" ht="93">
      <c r="A33" s="134"/>
      <c r="B33" s="571"/>
      <c r="C33" s="509">
        <v>4</v>
      </c>
      <c r="D33" s="565" t="s">
        <v>245</v>
      </c>
      <c r="E33" s="578">
        <v>0</v>
      </c>
      <c r="F33" s="324">
        <v>140000</v>
      </c>
      <c r="G33" s="335">
        <v>0</v>
      </c>
      <c r="H33" s="335">
        <v>0</v>
      </c>
      <c r="I33" s="335">
        <v>0</v>
      </c>
      <c r="J33" s="319">
        <f t="shared" si="1"/>
        <v>140000</v>
      </c>
      <c r="K33" s="514">
        <v>15</v>
      </c>
      <c r="L33" s="514">
        <v>5</v>
      </c>
      <c r="M33" s="514">
        <v>0</v>
      </c>
      <c r="N33" s="514">
        <v>20</v>
      </c>
      <c r="O33" s="569" t="s">
        <v>246</v>
      </c>
      <c r="P33" s="596" t="s">
        <v>107</v>
      </c>
      <c r="Q33" s="544">
        <v>22341</v>
      </c>
      <c r="R33" s="545" t="s">
        <v>247</v>
      </c>
      <c r="S33" s="133"/>
      <c r="T33" s="415"/>
      <c r="U33" s="416"/>
      <c r="V33" s="417"/>
      <c r="W33" s="545" t="s">
        <v>285</v>
      </c>
    </row>
    <row r="34" spans="1:23" s="165" customFormat="1" ht="69.75">
      <c r="A34" s="134"/>
      <c r="B34" s="571"/>
      <c r="C34" s="509">
        <v>5</v>
      </c>
      <c r="D34" s="130" t="s">
        <v>124</v>
      </c>
      <c r="E34" s="335"/>
      <c r="F34" s="324">
        <v>200000</v>
      </c>
      <c r="G34" s="335"/>
      <c r="H34" s="335"/>
      <c r="I34" s="335"/>
      <c r="J34" s="319">
        <f t="shared" si="1"/>
        <v>200000</v>
      </c>
      <c r="K34" s="301">
        <v>29</v>
      </c>
      <c r="L34" s="301">
        <v>6</v>
      </c>
      <c r="M34" s="347" t="s">
        <v>103</v>
      </c>
      <c r="N34" s="137">
        <v>69</v>
      </c>
      <c r="O34" s="119" t="s">
        <v>125</v>
      </c>
      <c r="P34" s="119" t="s">
        <v>126</v>
      </c>
      <c r="Q34" s="131" t="s">
        <v>127</v>
      </c>
      <c r="R34" s="118"/>
      <c r="S34" s="133"/>
      <c r="T34" s="415"/>
      <c r="U34" s="416"/>
      <c r="V34" s="417"/>
      <c r="W34" s="126" t="s">
        <v>204</v>
      </c>
    </row>
    <row r="35" spans="1:23" s="165" customFormat="1" ht="93">
      <c r="A35" s="134"/>
      <c r="B35" s="571"/>
      <c r="C35" s="509">
        <v>6</v>
      </c>
      <c r="D35" s="565" t="s">
        <v>248</v>
      </c>
      <c r="E35" s="578">
        <v>0</v>
      </c>
      <c r="F35" s="324">
        <v>100000</v>
      </c>
      <c r="G35" s="335"/>
      <c r="H35" s="335"/>
      <c r="I35" s="335"/>
      <c r="J35" s="319">
        <f t="shared" si="1"/>
        <v>100000</v>
      </c>
      <c r="K35" s="562">
        <v>25</v>
      </c>
      <c r="L35" s="562">
        <v>11</v>
      </c>
      <c r="M35" s="562" t="s">
        <v>103</v>
      </c>
      <c r="N35" s="562">
        <v>36</v>
      </c>
      <c r="O35" s="597" t="s">
        <v>250</v>
      </c>
      <c r="P35" s="597" t="s">
        <v>251</v>
      </c>
      <c r="Q35" s="598">
        <v>22372</v>
      </c>
      <c r="R35" s="599" t="s">
        <v>252</v>
      </c>
      <c r="S35" s="133"/>
      <c r="T35" s="415"/>
      <c r="U35" s="416"/>
      <c r="V35" s="417"/>
      <c r="W35" s="599" t="s">
        <v>286</v>
      </c>
    </row>
    <row r="36" spans="1:23" s="165" customFormat="1">
      <c r="A36" s="134"/>
      <c r="B36" s="571"/>
      <c r="C36" s="509">
        <v>7</v>
      </c>
      <c r="D36" s="565" t="s">
        <v>249</v>
      </c>
      <c r="E36" s="578">
        <v>0</v>
      </c>
      <c r="F36" s="324">
        <f>SUM(F37:F38)</f>
        <v>50000</v>
      </c>
      <c r="G36" s="335"/>
      <c r="H36" s="335"/>
      <c r="I36" s="335"/>
      <c r="J36" s="161"/>
      <c r="K36" s="562">
        <f>SUM(K37:K38)</f>
        <v>35</v>
      </c>
      <c r="L36" s="562">
        <f t="shared" ref="L36:N36" si="3">SUM(L37:L38)</f>
        <v>13</v>
      </c>
      <c r="M36" s="562">
        <f t="shared" si="3"/>
        <v>0</v>
      </c>
      <c r="N36" s="562">
        <f t="shared" si="3"/>
        <v>48</v>
      </c>
      <c r="O36" s="597"/>
      <c r="P36" s="597"/>
      <c r="Q36" s="600"/>
      <c r="R36" s="599"/>
      <c r="S36" s="133"/>
      <c r="T36" s="415"/>
      <c r="U36" s="416"/>
      <c r="V36" s="417"/>
      <c r="W36" s="599"/>
    </row>
    <row r="37" spans="1:23" s="165" customFormat="1" ht="93">
      <c r="A37" s="134"/>
      <c r="B37" s="571"/>
      <c r="C37" s="509"/>
      <c r="D37" s="565" t="s">
        <v>265</v>
      </c>
      <c r="E37" s="578">
        <v>0</v>
      </c>
      <c r="F37" s="578">
        <v>30400</v>
      </c>
      <c r="G37" s="335">
        <v>0</v>
      </c>
      <c r="H37" s="335">
        <v>0</v>
      </c>
      <c r="I37" s="335">
        <v>0</v>
      </c>
      <c r="J37" s="319">
        <f t="shared" si="1"/>
        <v>30400</v>
      </c>
      <c r="K37" s="562">
        <v>30</v>
      </c>
      <c r="L37" s="562">
        <v>10</v>
      </c>
      <c r="M37" s="562" t="s">
        <v>103</v>
      </c>
      <c r="N37" s="562">
        <v>40</v>
      </c>
      <c r="O37" s="597" t="s">
        <v>253</v>
      </c>
      <c r="P37" s="597" t="s">
        <v>254</v>
      </c>
      <c r="Q37" s="600" t="s">
        <v>255</v>
      </c>
      <c r="R37" s="599" t="s">
        <v>256</v>
      </c>
      <c r="S37" s="133"/>
      <c r="T37" s="415"/>
      <c r="U37" s="416"/>
      <c r="V37" s="417"/>
      <c r="W37" s="599" t="s">
        <v>287</v>
      </c>
    </row>
    <row r="38" spans="1:23" s="165" customFormat="1" ht="139.5">
      <c r="A38" s="134"/>
      <c r="B38" s="571"/>
      <c r="C38" s="509"/>
      <c r="D38" s="565" t="s">
        <v>266</v>
      </c>
      <c r="E38" s="578">
        <v>0</v>
      </c>
      <c r="F38" s="578">
        <v>19600</v>
      </c>
      <c r="G38" s="335">
        <v>0</v>
      </c>
      <c r="H38" s="335">
        <v>0</v>
      </c>
      <c r="I38" s="335">
        <v>0</v>
      </c>
      <c r="J38" s="319">
        <f t="shared" si="1"/>
        <v>19600</v>
      </c>
      <c r="K38" s="562">
        <v>5</v>
      </c>
      <c r="L38" s="562">
        <v>3</v>
      </c>
      <c r="M38" s="562" t="s">
        <v>103</v>
      </c>
      <c r="N38" s="562">
        <v>8</v>
      </c>
      <c r="O38" s="597" t="s">
        <v>257</v>
      </c>
      <c r="P38" s="597" t="s">
        <v>258</v>
      </c>
      <c r="Q38" s="598">
        <v>22282</v>
      </c>
      <c r="R38" s="599" t="s">
        <v>256</v>
      </c>
      <c r="S38" s="133"/>
      <c r="T38" s="415"/>
      <c r="U38" s="416"/>
      <c r="V38" s="417"/>
      <c r="W38" s="599" t="s">
        <v>287</v>
      </c>
    </row>
    <row r="39" spans="1:23" s="165" customFormat="1" ht="162.75">
      <c r="A39" s="134"/>
      <c r="B39" s="571"/>
      <c r="C39" s="509">
        <v>8</v>
      </c>
      <c r="D39" s="604" t="s">
        <v>259</v>
      </c>
      <c r="E39" s="578">
        <v>0</v>
      </c>
      <c r="F39" s="324">
        <v>60000</v>
      </c>
      <c r="G39" s="335">
        <v>0</v>
      </c>
      <c r="H39" s="335">
        <v>0</v>
      </c>
      <c r="I39" s="335">
        <v>0</v>
      </c>
      <c r="J39" s="319">
        <f t="shared" si="1"/>
        <v>60000</v>
      </c>
      <c r="K39" s="514" t="s">
        <v>103</v>
      </c>
      <c r="L39" s="514">
        <v>6</v>
      </c>
      <c r="M39" s="514" t="s">
        <v>103</v>
      </c>
      <c r="N39" s="514">
        <v>6</v>
      </c>
      <c r="O39" s="601" t="s">
        <v>182</v>
      </c>
      <c r="P39" s="569" t="s">
        <v>260</v>
      </c>
      <c r="Q39" s="602">
        <v>22402</v>
      </c>
      <c r="R39" s="545" t="s">
        <v>261</v>
      </c>
      <c r="S39" s="133"/>
      <c r="T39" s="415"/>
      <c r="U39" s="416"/>
      <c r="V39" s="417"/>
      <c r="W39" s="545" t="s">
        <v>288</v>
      </c>
    </row>
    <row r="40" spans="1:23" s="165" customFormat="1" ht="93">
      <c r="A40" s="134"/>
      <c r="B40" s="571"/>
      <c r="C40" s="509">
        <v>9</v>
      </c>
      <c r="D40" s="532" t="s">
        <v>128</v>
      </c>
      <c r="E40" s="325">
        <v>0</v>
      </c>
      <c r="F40" s="324">
        <v>0</v>
      </c>
      <c r="G40" s="335">
        <v>0</v>
      </c>
      <c r="H40" s="335">
        <v>0</v>
      </c>
      <c r="I40" s="335">
        <v>0</v>
      </c>
      <c r="J40" s="319">
        <f t="shared" si="1"/>
        <v>0</v>
      </c>
      <c r="K40" s="484">
        <v>40</v>
      </c>
      <c r="L40" s="484">
        <v>5</v>
      </c>
      <c r="M40" s="485" t="s">
        <v>103</v>
      </c>
      <c r="N40" s="137">
        <f>SUM(K40:M40)</f>
        <v>45</v>
      </c>
      <c r="O40" s="534" t="s">
        <v>165</v>
      </c>
      <c r="P40" s="534" t="s">
        <v>107</v>
      </c>
      <c r="Q40" s="486" t="s">
        <v>174</v>
      </c>
      <c r="R40" s="483" t="s">
        <v>129</v>
      </c>
      <c r="S40" s="483"/>
      <c r="T40" s="483"/>
      <c r="U40" s="483"/>
      <c r="V40" s="483"/>
      <c r="W40" s="482" t="s">
        <v>166</v>
      </c>
    </row>
    <row r="41" spans="1:23" s="165" customFormat="1" ht="93">
      <c r="A41" s="134"/>
      <c r="B41" s="621"/>
      <c r="C41" s="509">
        <v>10</v>
      </c>
      <c r="D41" s="532" t="s">
        <v>173</v>
      </c>
      <c r="E41" s="325">
        <v>0</v>
      </c>
      <c r="F41" s="335">
        <v>0</v>
      </c>
      <c r="G41" s="335">
        <v>0</v>
      </c>
      <c r="H41" s="335">
        <v>0</v>
      </c>
      <c r="I41" s="335">
        <v>0</v>
      </c>
      <c r="J41" s="319">
        <f t="shared" si="1"/>
        <v>0</v>
      </c>
      <c r="K41" s="484">
        <v>10</v>
      </c>
      <c r="L41" s="484">
        <v>1</v>
      </c>
      <c r="M41" s="533">
        <v>0</v>
      </c>
      <c r="N41" s="137">
        <f>SUM(K41:M41)</f>
        <v>11</v>
      </c>
      <c r="O41" s="534" t="s">
        <v>165</v>
      </c>
      <c r="P41" s="534" t="s">
        <v>107</v>
      </c>
      <c r="Q41" s="486">
        <v>22313</v>
      </c>
      <c r="R41" s="483"/>
      <c r="S41" s="483"/>
      <c r="T41" s="483"/>
      <c r="U41" s="483"/>
      <c r="V41" s="483"/>
      <c r="W41" s="482" t="s">
        <v>175</v>
      </c>
    </row>
    <row r="42" spans="1:23" s="165" customFormat="1" ht="93">
      <c r="A42" s="134"/>
      <c r="B42" s="621"/>
      <c r="C42" s="509">
        <v>11</v>
      </c>
      <c r="D42" s="532" t="s">
        <v>176</v>
      </c>
      <c r="E42" s="325">
        <v>0</v>
      </c>
      <c r="F42" s="335">
        <v>0</v>
      </c>
      <c r="G42" s="335">
        <v>0</v>
      </c>
      <c r="H42" s="335">
        <v>0</v>
      </c>
      <c r="I42" s="335">
        <v>0</v>
      </c>
      <c r="J42" s="319">
        <f t="shared" si="1"/>
        <v>0</v>
      </c>
      <c r="K42" s="484">
        <v>5</v>
      </c>
      <c r="L42" s="484">
        <v>1</v>
      </c>
      <c r="M42" s="533">
        <v>0</v>
      </c>
      <c r="N42" s="137">
        <f>SUM(K42:M42)</f>
        <v>6</v>
      </c>
      <c r="O42" s="534" t="s">
        <v>165</v>
      </c>
      <c r="P42" s="534" t="s">
        <v>107</v>
      </c>
      <c r="Q42" s="486">
        <v>22341</v>
      </c>
      <c r="R42" s="483"/>
      <c r="S42" s="483"/>
      <c r="T42" s="483"/>
      <c r="U42" s="483"/>
      <c r="V42" s="483"/>
      <c r="W42" s="482" t="s">
        <v>175</v>
      </c>
    </row>
    <row r="43" spans="1:23" s="165" customFormat="1" ht="139.5">
      <c r="A43" s="134"/>
      <c r="B43" s="622"/>
      <c r="C43" s="450">
        <v>12</v>
      </c>
      <c r="D43" s="532" t="s">
        <v>215</v>
      </c>
      <c r="E43" s="325">
        <v>0</v>
      </c>
      <c r="F43" s="335">
        <v>0</v>
      </c>
      <c r="G43" s="335">
        <v>0</v>
      </c>
      <c r="H43" s="335">
        <v>10260</v>
      </c>
      <c r="I43" s="335">
        <v>0</v>
      </c>
      <c r="J43" s="319">
        <f t="shared" si="1"/>
        <v>10260</v>
      </c>
      <c r="K43" s="484">
        <v>25</v>
      </c>
      <c r="L43" s="484">
        <v>4</v>
      </c>
      <c r="M43" s="533">
        <v>0</v>
      </c>
      <c r="N43" s="137">
        <f>SUM(K43:M43)</f>
        <v>29</v>
      </c>
      <c r="O43" s="534" t="s">
        <v>182</v>
      </c>
      <c r="P43" s="534" t="s">
        <v>183</v>
      </c>
      <c r="Q43" s="486">
        <v>22251</v>
      </c>
      <c r="R43" s="483"/>
      <c r="S43" s="483"/>
      <c r="T43" s="483"/>
      <c r="U43" s="483"/>
      <c r="V43" s="483"/>
      <c r="W43" s="482" t="s">
        <v>216</v>
      </c>
    </row>
    <row r="44" spans="1:23" s="165" customFormat="1" ht="157.5">
      <c r="A44" s="134"/>
      <c r="B44" s="622"/>
      <c r="C44" s="450">
        <v>13</v>
      </c>
      <c r="D44" s="532" t="s">
        <v>344</v>
      </c>
      <c r="E44" s="325">
        <v>0</v>
      </c>
      <c r="F44" s="335">
        <v>0</v>
      </c>
      <c r="G44" s="335">
        <v>0</v>
      </c>
      <c r="H44" s="335">
        <v>0</v>
      </c>
      <c r="I44" s="335">
        <v>0</v>
      </c>
      <c r="J44" s="319">
        <f t="shared" ref="J44" si="4">SUM(E44:I44)</f>
        <v>0</v>
      </c>
      <c r="K44" s="484">
        <v>40</v>
      </c>
      <c r="L44" s="484">
        <v>2</v>
      </c>
      <c r="M44" s="533">
        <v>0</v>
      </c>
      <c r="N44" s="137">
        <f>SUM(K44:M44)</f>
        <v>42</v>
      </c>
      <c r="O44" s="535" t="s">
        <v>165</v>
      </c>
      <c r="P44" s="535" t="s">
        <v>107</v>
      </c>
      <c r="Q44" s="486">
        <v>22433</v>
      </c>
      <c r="R44" s="483"/>
      <c r="S44" s="483"/>
      <c r="T44" s="483"/>
      <c r="U44" s="483"/>
      <c r="V44" s="483"/>
      <c r="W44" s="482" t="s">
        <v>345</v>
      </c>
    </row>
    <row r="45" spans="1:23" s="165" customFormat="1" ht="39.75" customHeight="1">
      <c r="A45" s="134"/>
      <c r="B45" s="571"/>
      <c r="C45" s="763">
        <v>14</v>
      </c>
      <c r="D45" s="595" t="s">
        <v>375</v>
      </c>
      <c r="E45" s="578"/>
      <c r="F45" s="578"/>
      <c r="G45" s="335"/>
      <c r="H45" s="335"/>
      <c r="I45" s="335"/>
      <c r="J45" s="319"/>
      <c r="K45" s="584"/>
      <c r="L45" s="514"/>
      <c r="M45" s="514"/>
      <c r="N45" s="514"/>
      <c r="O45" s="569"/>
      <c r="P45" s="569"/>
      <c r="Q45" s="541"/>
      <c r="R45" s="467"/>
      <c r="S45" s="467"/>
      <c r="T45" s="467"/>
      <c r="U45" s="467"/>
      <c r="V45" s="467"/>
      <c r="W45" s="545"/>
    </row>
    <row r="46" spans="1:23" s="165" customFormat="1" ht="40.5" customHeight="1">
      <c r="A46" s="134"/>
      <c r="B46" s="571"/>
      <c r="C46" s="763">
        <v>15</v>
      </c>
      <c r="D46" s="595" t="s">
        <v>375</v>
      </c>
      <c r="E46" s="578"/>
      <c r="F46" s="578"/>
      <c r="G46" s="335"/>
      <c r="H46" s="335"/>
      <c r="I46" s="335"/>
      <c r="J46" s="319"/>
      <c r="K46" s="584"/>
      <c r="L46" s="514"/>
      <c r="M46" s="514"/>
      <c r="N46" s="514"/>
      <c r="O46" s="569"/>
      <c r="P46" s="569"/>
      <c r="Q46" s="541"/>
      <c r="R46" s="467"/>
      <c r="S46" s="467"/>
      <c r="T46" s="467"/>
      <c r="U46" s="467"/>
      <c r="V46" s="467"/>
      <c r="W46" s="545"/>
    </row>
    <row r="47" spans="1:23" s="165" customFormat="1">
      <c r="A47" s="188"/>
      <c r="B47" s="623"/>
      <c r="C47" s="463" t="s">
        <v>45</v>
      </c>
      <c r="D47" s="156" t="s">
        <v>46</v>
      </c>
      <c r="E47" s="344">
        <f>SUM(E48:E54)</f>
        <v>215000</v>
      </c>
      <c r="F47" s="344">
        <f t="shared" ref="F47:J47" si="5">SUM(F48:F54)</f>
        <v>300000</v>
      </c>
      <c r="G47" s="344">
        <f t="shared" si="5"/>
        <v>0</v>
      </c>
      <c r="H47" s="344">
        <f t="shared" si="5"/>
        <v>0</v>
      </c>
      <c r="I47" s="344">
        <f t="shared" si="5"/>
        <v>0</v>
      </c>
      <c r="J47" s="344">
        <f t="shared" si="5"/>
        <v>515000</v>
      </c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</row>
    <row r="48" spans="1:23" s="165" customFormat="1" ht="157.5">
      <c r="A48" s="152"/>
      <c r="B48" s="571"/>
      <c r="C48" s="449">
        <v>1</v>
      </c>
      <c r="D48" s="498" t="s">
        <v>130</v>
      </c>
      <c r="E48" s="488">
        <v>0</v>
      </c>
      <c r="F48" s="489">
        <v>0</v>
      </c>
      <c r="G48" s="490">
        <v>0</v>
      </c>
      <c r="H48" s="490">
        <v>0</v>
      </c>
      <c r="I48" s="490">
        <v>0</v>
      </c>
      <c r="J48" s="319">
        <f t="shared" si="1"/>
        <v>0</v>
      </c>
      <c r="K48" s="491">
        <v>40</v>
      </c>
      <c r="L48" s="491">
        <v>5</v>
      </c>
      <c r="M48" s="492" t="s">
        <v>103</v>
      </c>
      <c r="N48" s="137">
        <f>SUM(K48:M48)</f>
        <v>45</v>
      </c>
      <c r="O48" s="535" t="s">
        <v>165</v>
      </c>
      <c r="P48" s="535" t="s">
        <v>107</v>
      </c>
      <c r="Q48" s="493" t="s">
        <v>131</v>
      </c>
      <c r="R48" s="494" t="s">
        <v>132</v>
      </c>
      <c r="S48" s="495"/>
      <c r="T48" s="495"/>
      <c r="U48" s="495"/>
      <c r="V48" s="495"/>
      <c r="W48" s="494" t="s">
        <v>167</v>
      </c>
    </row>
    <row r="49" spans="1:23" s="196" customFormat="1" ht="157.5">
      <c r="A49" s="134"/>
      <c r="B49" s="571"/>
      <c r="C49" s="448">
        <v>2</v>
      </c>
      <c r="D49" s="498" t="s">
        <v>133</v>
      </c>
      <c r="E49" s="496">
        <v>0</v>
      </c>
      <c r="F49" s="489">
        <v>0</v>
      </c>
      <c r="G49" s="490">
        <v>0</v>
      </c>
      <c r="H49" s="490">
        <v>0</v>
      </c>
      <c r="I49" s="490">
        <v>0</v>
      </c>
      <c r="J49" s="319">
        <f t="shared" ref="J49" si="6">SUM(E49:I49)</f>
        <v>0</v>
      </c>
      <c r="K49" s="491">
        <v>40</v>
      </c>
      <c r="L49" s="491">
        <v>5</v>
      </c>
      <c r="M49" s="492" t="s">
        <v>103</v>
      </c>
      <c r="N49" s="137">
        <f>SUM(K49:M49)</f>
        <v>45</v>
      </c>
      <c r="O49" s="535" t="s">
        <v>165</v>
      </c>
      <c r="P49" s="535" t="s">
        <v>107</v>
      </c>
      <c r="Q49" s="493" t="s">
        <v>134</v>
      </c>
      <c r="R49" s="494" t="s">
        <v>135</v>
      </c>
      <c r="S49" s="495"/>
      <c r="T49" s="495"/>
      <c r="U49" s="495"/>
      <c r="V49" s="495"/>
      <c r="W49" s="494" t="s">
        <v>168</v>
      </c>
    </row>
    <row r="50" spans="1:23" s="196" customFormat="1" ht="139.5">
      <c r="A50" s="134"/>
      <c r="B50" s="571"/>
      <c r="C50" s="449">
        <v>3</v>
      </c>
      <c r="D50" s="130" t="s">
        <v>147</v>
      </c>
      <c r="E50" s="143">
        <v>0</v>
      </c>
      <c r="F50" s="319">
        <v>300000</v>
      </c>
      <c r="G50" s="490">
        <v>0</v>
      </c>
      <c r="H50" s="490">
        <v>0</v>
      </c>
      <c r="I50" s="490">
        <v>0</v>
      </c>
      <c r="J50" s="319">
        <v>300000</v>
      </c>
      <c r="K50" s="319">
        <v>70</v>
      </c>
      <c r="L50" s="319">
        <v>12</v>
      </c>
      <c r="M50" s="319" t="s">
        <v>103</v>
      </c>
      <c r="N50" s="137">
        <f>SUM(K50:M50)</f>
        <v>82</v>
      </c>
      <c r="O50" s="124" t="s">
        <v>148</v>
      </c>
      <c r="P50" s="124" t="s">
        <v>149</v>
      </c>
      <c r="Q50" s="401" t="s">
        <v>150</v>
      </c>
      <c r="R50" s="124"/>
      <c r="S50" s="294"/>
      <c r="T50" s="294"/>
      <c r="U50" s="294"/>
      <c r="V50" s="294"/>
      <c r="W50" s="123" t="s">
        <v>151</v>
      </c>
    </row>
    <row r="51" spans="1:23" s="165" customFormat="1" ht="156" customHeight="1">
      <c r="A51" s="269"/>
      <c r="B51" s="624"/>
      <c r="C51" s="448">
        <v>4</v>
      </c>
      <c r="D51" s="130" t="s">
        <v>152</v>
      </c>
      <c r="E51" s="137">
        <v>150000</v>
      </c>
      <c r="F51" s="137">
        <v>0</v>
      </c>
      <c r="G51" s="490">
        <v>0</v>
      </c>
      <c r="H51" s="490">
        <v>0</v>
      </c>
      <c r="I51" s="490">
        <v>0</v>
      </c>
      <c r="J51" s="137">
        <v>150000</v>
      </c>
      <c r="K51" s="375">
        <v>95</v>
      </c>
      <c r="L51" s="375">
        <v>8</v>
      </c>
      <c r="M51" s="375" t="s">
        <v>103</v>
      </c>
      <c r="N51" s="137">
        <f t="shared" ref="N51:N53" si="7">SUM(K51:M51)</f>
        <v>103</v>
      </c>
      <c r="O51" s="124" t="s">
        <v>148</v>
      </c>
      <c r="P51" s="124" t="s">
        <v>149</v>
      </c>
      <c r="Q51" s="401" t="s">
        <v>150</v>
      </c>
      <c r="R51" s="124"/>
      <c r="S51" s="294"/>
      <c r="T51" s="294"/>
      <c r="U51" s="294"/>
      <c r="V51" s="294"/>
      <c r="W51" s="123" t="s">
        <v>151</v>
      </c>
    </row>
    <row r="52" spans="1:23" s="165" customFormat="1" ht="93">
      <c r="A52" s="250"/>
      <c r="B52" s="624"/>
      <c r="C52" s="449">
        <v>5</v>
      </c>
      <c r="D52" s="130" t="s">
        <v>153</v>
      </c>
      <c r="E52" s="137">
        <v>25000</v>
      </c>
      <c r="F52" s="137"/>
      <c r="G52" s="137"/>
      <c r="H52" s="137"/>
      <c r="I52" s="137"/>
      <c r="J52" s="137">
        <v>25000</v>
      </c>
      <c r="K52" s="375">
        <v>70</v>
      </c>
      <c r="L52" s="375">
        <v>20</v>
      </c>
      <c r="M52" s="375" t="s">
        <v>103</v>
      </c>
      <c r="N52" s="137">
        <f t="shared" si="7"/>
        <v>90</v>
      </c>
      <c r="O52" s="124" t="s">
        <v>154</v>
      </c>
      <c r="P52" s="124" t="s">
        <v>107</v>
      </c>
      <c r="Q52" s="401">
        <v>22341</v>
      </c>
      <c r="R52" s="124"/>
      <c r="S52" s="294"/>
      <c r="T52" s="294"/>
      <c r="U52" s="294"/>
      <c r="V52" s="294"/>
      <c r="W52" s="123" t="s">
        <v>151</v>
      </c>
    </row>
    <row r="53" spans="1:23" s="268" customFormat="1" ht="106.5" customHeight="1">
      <c r="A53" s="141"/>
      <c r="B53" s="617"/>
      <c r="C53" s="448">
        <v>6</v>
      </c>
      <c r="D53" s="130" t="s">
        <v>155</v>
      </c>
      <c r="E53" s="137">
        <v>30000</v>
      </c>
      <c r="F53" s="137"/>
      <c r="G53" s="137"/>
      <c r="H53" s="137"/>
      <c r="I53" s="137"/>
      <c r="J53" s="137">
        <v>30000</v>
      </c>
      <c r="K53" s="375">
        <v>100</v>
      </c>
      <c r="L53" s="375">
        <v>50</v>
      </c>
      <c r="M53" s="375" t="s">
        <v>103</v>
      </c>
      <c r="N53" s="137">
        <f t="shared" si="7"/>
        <v>150</v>
      </c>
      <c r="O53" s="124" t="s">
        <v>154</v>
      </c>
      <c r="P53" s="124" t="s">
        <v>107</v>
      </c>
      <c r="Q53" s="401">
        <v>22433</v>
      </c>
      <c r="R53" s="124"/>
      <c r="S53" s="294"/>
      <c r="T53" s="294"/>
      <c r="U53" s="294"/>
      <c r="V53" s="294"/>
      <c r="W53" s="123" t="s">
        <v>151</v>
      </c>
    </row>
    <row r="54" spans="1:23" s="267" customFormat="1" ht="102.75" customHeight="1">
      <c r="A54" s="230"/>
      <c r="B54" s="618"/>
      <c r="C54" s="449">
        <v>7</v>
      </c>
      <c r="D54" s="130" t="s">
        <v>156</v>
      </c>
      <c r="E54" s="137">
        <v>10000</v>
      </c>
      <c r="F54" s="137"/>
      <c r="G54" s="137"/>
      <c r="H54" s="137"/>
      <c r="I54" s="137"/>
      <c r="J54" s="137">
        <v>10000</v>
      </c>
      <c r="K54" s="375">
        <v>60</v>
      </c>
      <c r="L54" s="375">
        <v>10</v>
      </c>
      <c r="M54" s="375">
        <v>10</v>
      </c>
      <c r="N54" s="137">
        <v>69</v>
      </c>
      <c r="O54" s="124" t="s">
        <v>154</v>
      </c>
      <c r="P54" s="124" t="s">
        <v>107</v>
      </c>
      <c r="Q54" s="401">
        <v>22463</v>
      </c>
      <c r="R54" s="124"/>
      <c r="S54" s="294"/>
      <c r="T54" s="294"/>
      <c r="U54" s="294"/>
      <c r="V54" s="294"/>
      <c r="W54" s="123" t="s">
        <v>151</v>
      </c>
    </row>
    <row r="55" spans="1:23" s="165" customFormat="1" ht="31.5" customHeight="1">
      <c r="A55" s="134"/>
      <c r="B55" s="571"/>
      <c r="C55" s="763">
        <v>8</v>
      </c>
      <c r="D55" s="595" t="s">
        <v>375</v>
      </c>
      <c r="E55" s="578"/>
      <c r="F55" s="578"/>
      <c r="G55" s="335"/>
      <c r="H55" s="335"/>
      <c r="I55" s="335"/>
      <c r="J55" s="319"/>
      <c r="K55" s="584"/>
      <c r="L55" s="514"/>
      <c r="M55" s="514"/>
      <c r="N55" s="514"/>
      <c r="O55" s="569"/>
      <c r="P55" s="569"/>
      <c r="Q55" s="541"/>
      <c r="R55" s="467"/>
      <c r="S55" s="467"/>
      <c r="T55" s="467"/>
      <c r="U55" s="467"/>
      <c r="V55" s="467"/>
      <c r="W55" s="545"/>
    </row>
    <row r="56" spans="1:23" s="165" customFormat="1" ht="33.75" customHeight="1">
      <c r="A56" s="134"/>
      <c r="B56" s="571"/>
      <c r="C56" s="763">
        <v>9</v>
      </c>
      <c r="D56" s="595" t="s">
        <v>375</v>
      </c>
      <c r="E56" s="578"/>
      <c r="F56" s="578"/>
      <c r="G56" s="335"/>
      <c r="H56" s="335"/>
      <c r="I56" s="335"/>
      <c r="J56" s="319"/>
      <c r="K56" s="584"/>
      <c r="L56" s="514"/>
      <c r="M56" s="514"/>
      <c r="N56" s="514"/>
      <c r="O56" s="569"/>
      <c r="P56" s="569"/>
      <c r="Q56" s="541"/>
      <c r="R56" s="467"/>
      <c r="S56" s="467"/>
      <c r="T56" s="467"/>
      <c r="U56" s="467"/>
      <c r="V56" s="467"/>
      <c r="W56" s="545"/>
    </row>
    <row r="57" spans="1:23" s="165" customFormat="1">
      <c r="A57" s="269"/>
      <c r="B57" s="440"/>
      <c r="C57" s="441" t="s">
        <v>100</v>
      </c>
      <c r="D57" s="275"/>
      <c r="E57" s="336"/>
      <c r="F57" s="336"/>
      <c r="G57" s="336"/>
      <c r="H57" s="336">
        <f>H58</f>
        <v>60000</v>
      </c>
      <c r="I57" s="336">
        <f t="shared" ref="I57:J57" si="8">I58</f>
        <v>20000</v>
      </c>
      <c r="J57" s="336">
        <f t="shared" si="8"/>
        <v>180000</v>
      </c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</row>
    <row r="58" spans="1:23" s="165" customFormat="1">
      <c r="A58" s="188"/>
      <c r="B58" s="442"/>
      <c r="C58" s="451" t="s">
        <v>49</v>
      </c>
      <c r="D58" s="163" t="s">
        <v>50</v>
      </c>
      <c r="E58" s="337">
        <f>SUM(E59:E64)</f>
        <v>0</v>
      </c>
      <c r="F58" s="337">
        <f t="shared" ref="F58:J58" si="9">SUM(F59:F64)</f>
        <v>0</v>
      </c>
      <c r="G58" s="337">
        <f t="shared" si="9"/>
        <v>0</v>
      </c>
      <c r="H58" s="337">
        <f t="shared" si="9"/>
        <v>60000</v>
      </c>
      <c r="I58" s="337">
        <f t="shared" si="9"/>
        <v>20000</v>
      </c>
      <c r="J58" s="337">
        <f t="shared" si="9"/>
        <v>180000</v>
      </c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</row>
    <row r="59" spans="1:23" s="400" customFormat="1" ht="90" customHeight="1">
      <c r="A59" s="399" t="s">
        <v>71</v>
      </c>
      <c r="B59" s="571"/>
      <c r="C59" s="452">
        <v>1</v>
      </c>
      <c r="D59" s="510" t="s">
        <v>157</v>
      </c>
      <c r="E59" s="511">
        <v>0</v>
      </c>
      <c r="F59" s="512">
        <v>0</v>
      </c>
      <c r="G59" s="511">
        <v>0</v>
      </c>
      <c r="H59" s="511">
        <v>60000</v>
      </c>
      <c r="I59" s="511">
        <v>0</v>
      </c>
      <c r="J59" s="513">
        <v>60000</v>
      </c>
      <c r="K59" s="514" t="s">
        <v>103</v>
      </c>
      <c r="L59" s="137">
        <v>120</v>
      </c>
      <c r="M59" s="137" t="s">
        <v>103</v>
      </c>
      <c r="N59" s="137">
        <f>SUM(K59:M59)</f>
        <v>120</v>
      </c>
      <c r="O59" s="154" t="s">
        <v>158</v>
      </c>
      <c r="P59" s="154" t="s">
        <v>159</v>
      </c>
      <c r="Q59" s="131">
        <v>22402</v>
      </c>
      <c r="R59" s="118"/>
      <c r="S59" s="126"/>
      <c r="T59" s="127"/>
      <c r="U59" s="127"/>
      <c r="V59" s="127"/>
      <c r="W59" s="126" t="s">
        <v>151</v>
      </c>
    </row>
    <row r="60" spans="1:23" s="400" customFormat="1" ht="93">
      <c r="A60" s="399"/>
      <c r="B60" s="571"/>
      <c r="C60" s="450">
        <v>2</v>
      </c>
      <c r="D60" s="130" t="s">
        <v>211</v>
      </c>
      <c r="E60" s="138">
        <v>0</v>
      </c>
      <c r="F60" s="346">
        <v>0</v>
      </c>
      <c r="G60" s="335">
        <v>0</v>
      </c>
      <c r="H60" s="335">
        <v>0</v>
      </c>
      <c r="I60" s="335">
        <v>10000</v>
      </c>
      <c r="J60" s="513">
        <v>60000</v>
      </c>
      <c r="K60" s="137">
        <v>0</v>
      </c>
      <c r="L60" s="137">
        <v>52</v>
      </c>
      <c r="M60" s="137">
        <v>0</v>
      </c>
      <c r="N60" s="137">
        <f t="shared" ref="N60:N61" si="10">SUM(K60:M60)</f>
        <v>52</v>
      </c>
      <c r="O60" s="154" t="s">
        <v>158</v>
      </c>
      <c r="P60" s="154" t="s">
        <v>159</v>
      </c>
      <c r="Q60" s="131">
        <v>22402</v>
      </c>
      <c r="R60" s="118"/>
      <c r="S60" s="126"/>
      <c r="T60" s="127"/>
      <c r="U60" s="127"/>
      <c r="V60" s="127"/>
      <c r="W60" s="126" t="s">
        <v>214</v>
      </c>
    </row>
    <row r="61" spans="1:23" s="400" customFormat="1" ht="93">
      <c r="A61" s="399"/>
      <c r="B61" s="571"/>
      <c r="C61" s="452">
        <v>3</v>
      </c>
      <c r="D61" s="130" t="s">
        <v>212</v>
      </c>
      <c r="E61" s="138">
        <v>0</v>
      </c>
      <c r="F61" s="145">
        <v>0</v>
      </c>
      <c r="G61" s="138">
        <v>0</v>
      </c>
      <c r="H61" s="138">
        <v>0</v>
      </c>
      <c r="I61" s="138">
        <v>10000</v>
      </c>
      <c r="J61" s="513">
        <v>60000</v>
      </c>
      <c r="K61" s="137">
        <v>0</v>
      </c>
      <c r="L61" s="137">
        <v>44</v>
      </c>
      <c r="M61" s="137">
        <v>0</v>
      </c>
      <c r="N61" s="137">
        <f t="shared" si="10"/>
        <v>44</v>
      </c>
      <c r="O61" s="154" t="s">
        <v>158</v>
      </c>
      <c r="P61" s="154" t="s">
        <v>159</v>
      </c>
      <c r="Q61" s="131">
        <v>22402</v>
      </c>
      <c r="R61" s="118"/>
      <c r="S61" s="126"/>
      <c r="T61" s="127"/>
      <c r="U61" s="127"/>
      <c r="V61" s="127"/>
      <c r="W61" s="126" t="s">
        <v>213</v>
      </c>
    </row>
    <row r="62" spans="1:23" s="400" customFormat="1" ht="46.5">
      <c r="A62" s="399"/>
      <c r="B62" s="571"/>
      <c r="C62" s="452">
        <v>4</v>
      </c>
      <c r="D62" s="130" t="s">
        <v>226</v>
      </c>
      <c r="E62" s="138"/>
      <c r="F62" s="145"/>
      <c r="G62" s="138"/>
      <c r="H62" s="138"/>
      <c r="I62" s="138"/>
      <c r="J62" s="513"/>
      <c r="K62" s="137"/>
      <c r="L62" s="137"/>
      <c r="M62" s="137"/>
      <c r="N62" s="137"/>
      <c r="O62" s="154"/>
      <c r="P62" s="154"/>
      <c r="Q62" s="131"/>
      <c r="R62" s="118"/>
      <c r="S62" s="126"/>
      <c r="T62" s="127"/>
      <c r="U62" s="127"/>
      <c r="V62" s="127"/>
      <c r="W62" s="126"/>
    </row>
    <row r="63" spans="1:23" s="400" customFormat="1" ht="93">
      <c r="A63" s="399"/>
      <c r="B63" s="571"/>
      <c r="C63" s="452"/>
      <c r="D63" s="130" t="s">
        <v>279</v>
      </c>
      <c r="E63" s="138">
        <v>0</v>
      </c>
      <c r="F63" s="145">
        <v>0</v>
      </c>
      <c r="G63" s="138">
        <v>0</v>
      </c>
      <c r="H63" s="138">
        <v>0</v>
      </c>
      <c r="I63" s="138">
        <v>0</v>
      </c>
      <c r="J63" s="513">
        <v>0</v>
      </c>
      <c r="K63" s="137">
        <v>0</v>
      </c>
      <c r="L63" s="137">
        <v>32</v>
      </c>
      <c r="M63" s="137">
        <v>0</v>
      </c>
      <c r="N63" s="137">
        <f>SUM(K63:M63)</f>
        <v>32</v>
      </c>
      <c r="O63" s="154" t="s">
        <v>158</v>
      </c>
      <c r="P63" s="154" t="s">
        <v>159</v>
      </c>
      <c r="Q63" s="131">
        <v>22402</v>
      </c>
      <c r="R63" s="118"/>
      <c r="S63" s="126"/>
      <c r="T63" s="127"/>
      <c r="U63" s="127"/>
      <c r="V63" s="127"/>
      <c r="W63" s="126" t="s">
        <v>213</v>
      </c>
    </row>
    <row r="64" spans="1:23" s="400" customFormat="1" ht="93">
      <c r="A64" s="399"/>
      <c r="B64" s="571"/>
      <c r="C64" s="452"/>
      <c r="D64" s="130" t="s">
        <v>278</v>
      </c>
      <c r="E64" s="138">
        <v>0</v>
      </c>
      <c r="F64" s="145">
        <v>0</v>
      </c>
      <c r="G64" s="138">
        <v>0</v>
      </c>
      <c r="H64" s="138">
        <v>0</v>
      </c>
      <c r="I64" s="138">
        <v>0</v>
      </c>
      <c r="J64" s="513">
        <v>0</v>
      </c>
      <c r="K64" s="137">
        <v>0</v>
      </c>
      <c r="L64" s="137">
        <v>32</v>
      </c>
      <c r="M64" s="137">
        <v>0</v>
      </c>
      <c r="N64" s="137">
        <f>SUM(K64:M64)</f>
        <v>32</v>
      </c>
      <c r="O64" s="154" t="s">
        <v>158</v>
      </c>
      <c r="P64" s="154" t="s">
        <v>159</v>
      </c>
      <c r="Q64" s="131">
        <v>22402</v>
      </c>
      <c r="R64" s="118"/>
      <c r="S64" s="126"/>
      <c r="T64" s="127"/>
      <c r="U64" s="127"/>
      <c r="V64" s="127"/>
      <c r="W64" s="126" t="s">
        <v>213</v>
      </c>
    </row>
    <row r="65" spans="1:23" s="165" customFormat="1" ht="33.75" customHeight="1">
      <c r="A65" s="134"/>
      <c r="B65" s="571"/>
      <c r="C65" s="763">
        <v>5</v>
      </c>
      <c r="D65" s="595" t="s">
        <v>375</v>
      </c>
      <c r="E65" s="138"/>
      <c r="F65" s="145"/>
      <c r="G65" s="138"/>
      <c r="H65" s="138"/>
      <c r="I65" s="138"/>
      <c r="J65" s="513"/>
      <c r="K65" s="137"/>
      <c r="L65" s="137"/>
      <c r="M65" s="137"/>
      <c r="N65" s="137"/>
      <c r="O65" s="154"/>
      <c r="P65" s="154"/>
      <c r="Q65" s="131"/>
      <c r="R65" s="118"/>
      <c r="S65" s="126"/>
      <c r="T65" s="127"/>
      <c r="U65" s="127"/>
      <c r="V65" s="127"/>
      <c r="W65" s="126"/>
    </row>
    <row r="66" spans="1:23" s="165" customFormat="1" ht="33.75" customHeight="1">
      <c r="A66" s="134"/>
      <c r="B66" s="571"/>
      <c r="C66" s="763">
        <v>6</v>
      </c>
      <c r="D66" s="595" t="s">
        <v>375</v>
      </c>
      <c r="E66" s="138"/>
      <c r="F66" s="145"/>
      <c r="G66" s="138"/>
      <c r="H66" s="138"/>
      <c r="I66" s="138"/>
      <c r="J66" s="513"/>
      <c r="K66" s="137"/>
      <c r="L66" s="137"/>
      <c r="M66" s="137"/>
      <c r="N66" s="137"/>
      <c r="O66" s="154"/>
      <c r="P66" s="154"/>
      <c r="Q66" s="131"/>
      <c r="R66" s="118"/>
      <c r="S66" s="126"/>
      <c r="T66" s="127"/>
      <c r="U66" s="127"/>
      <c r="V66" s="127"/>
      <c r="W66" s="126"/>
    </row>
    <row r="67" spans="1:23" s="400" customFormat="1">
      <c r="A67" s="399"/>
      <c r="B67" s="497" t="s">
        <v>54</v>
      </c>
      <c r="C67" s="497"/>
      <c r="D67" s="497"/>
      <c r="E67" s="497">
        <f>E68</f>
        <v>0</v>
      </c>
      <c r="F67" s="497">
        <f t="shared" ref="F67:I68" si="11">F68</f>
        <v>0</v>
      </c>
      <c r="G67" s="497">
        <f t="shared" si="11"/>
        <v>0</v>
      </c>
      <c r="H67" s="497">
        <f t="shared" si="11"/>
        <v>0</v>
      </c>
      <c r="I67" s="497">
        <f t="shared" si="11"/>
        <v>0</v>
      </c>
      <c r="J67" s="497">
        <f t="shared" ref="J67" si="12">J68</f>
        <v>0</v>
      </c>
      <c r="K67" s="497"/>
      <c r="L67" s="497"/>
      <c r="M67" s="497"/>
      <c r="N67" s="497"/>
      <c r="O67" s="497"/>
      <c r="P67" s="497"/>
      <c r="Q67" s="497"/>
      <c r="R67" s="497"/>
      <c r="S67" s="497"/>
      <c r="T67" s="497"/>
      <c r="U67" s="497"/>
      <c r="V67" s="497"/>
      <c r="W67" s="497"/>
    </row>
    <row r="68" spans="1:23" s="165" customFormat="1">
      <c r="A68" s="253"/>
      <c r="B68" s="616"/>
      <c r="C68" s="453">
        <v>1.3</v>
      </c>
      <c r="D68" s="508" t="s">
        <v>51</v>
      </c>
      <c r="E68" s="336">
        <f>E69</f>
        <v>0</v>
      </c>
      <c r="F68" s="336">
        <f t="shared" si="11"/>
        <v>0</v>
      </c>
      <c r="G68" s="336">
        <f t="shared" si="11"/>
        <v>0</v>
      </c>
      <c r="H68" s="336">
        <f t="shared" si="11"/>
        <v>0</v>
      </c>
      <c r="I68" s="336">
        <f t="shared" si="11"/>
        <v>0</v>
      </c>
      <c r="J68" s="336">
        <f t="shared" ref="J68" si="13">J69</f>
        <v>0</v>
      </c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</row>
    <row r="69" spans="1:23" s="258" customFormat="1">
      <c r="A69" s="257"/>
      <c r="B69" s="618"/>
      <c r="C69" s="451" t="s">
        <v>52</v>
      </c>
      <c r="D69" s="163" t="s">
        <v>53</v>
      </c>
      <c r="E69" s="337">
        <f>SUM(E70:E71)</f>
        <v>0</v>
      </c>
      <c r="F69" s="337">
        <f t="shared" ref="F69:J69" si="14">SUM(F70:F71)</f>
        <v>0</v>
      </c>
      <c r="G69" s="337">
        <f t="shared" si="14"/>
        <v>0</v>
      </c>
      <c r="H69" s="337">
        <f t="shared" si="14"/>
        <v>0</v>
      </c>
      <c r="I69" s="337">
        <f t="shared" si="14"/>
        <v>0</v>
      </c>
      <c r="J69" s="337">
        <f t="shared" si="14"/>
        <v>0</v>
      </c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</row>
    <row r="70" spans="1:23" s="261" customFormat="1" ht="103.5" customHeight="1">
      <c r="A70" s="259"/>
      <c r="B70" s="618"/>
      <c r="C70" s="454">
        <v>1</v>
      </c>
      <c r="D70" s="499" t="s">
        <v>136</v>
      </c>
      <c r="E70" s="418"/>
      <c r="F70" s="418"/>
      <c r="G70" s="418"/>
      <c r="H70" s="418"/>
      <c r="I70" s="418"/>
      <c r="J70" s="418"/>
      <c r="K70" s="484">
        <v>40</v>
      </c>
      <c r="L70" s="484">
        <v>5</v>
      </c>
      <c r="M70" s="485" t="s">
        <v>103</v>
      </c>
      <c r="N70" s="137">
        <f>SUM(K70:M70)</f>
        <v>45</v>
      </c>
      <c r="O70" s="536" t="s">
        <v>165</v>
      </c>
      <c r="P70" s="536" t="s">
        <v>107</v>
      </c>
      <c r="Q70" s="486" t="s">
        <v>134</v>
      </c>
      <c r="R70" s="482" t="s">
        <v>137</v>
      </c>
      <c r="S70" s="487"/>
      <c r="T70" s="487"/>
      <c r="U70" s="487"/>
      <c r="V70" s="487"/>
      <c r="W70" s="482" t="s">
        <v>217</v>
      </c>
    </row>
    <row r="71" spans="1:23" s="165" customFormat="1" ht="103.5" customHeight="1">
      <c r="A71" s="152"/>
      <c r="B71" s="439"/>
      <c r="C71" s="454">
        <v>2</v>
      </c>
      <c r="D71" s="532" t="s">
        <v>138</v>
      </c>
      <c r="E71" s="418"/>
      <c r="F71" s="418"/>
      <c r="G71" s="418"/>
      <c r="H71" s="418"/>
      <c r="I71" s="418"/>
      <c r="J71" s="418"/>
      <c r="K71" s="484">
        <v>40</v>
      </c>
      <c r="L71" s="484">
        <v>5</v>
      </c>
      <c r="M71" s="485" t="s">
        <v>103</v>
      </c>
      <c r="N71" s="137">
        <f>SUM(K71:M71)</f>
        <v>45</v>
      </c>
      <c r="O71" s="536" t="s">
        <v>165</v>
      </c>
      <c r="P71" s="536" t="s">
        <v>107</v>
      </c>
      <c r="Q71" s="486" t="s">
        <v>139</v>
      </c>
      <c r="R71" s="482" t="s">
        <v>137</v>
      </c>
      <c r="S71" s="487"/>
      <c r="T71" s="487"/>
      <c r="U71" s="487"/>
      <c r="V71" s="487"/>
      <c r="W71" s="482" t="s">
        <v>217</v>
      </c>
    </row>
    <row r="72" spans="1:23" s="165" customFormat="1" ht="35.25" customHeight="1">
      <c r="A72" s="134"/>
      <c r="B72" s="571"/>
      <c r="C72" s="763">
        <v>5</v>
      </c>
      <c r="D72" s="595" t="s">
        <v>375</v>
      </c>
      <c r="E72" s="138"/>
      <c r="F72" s="145"/>
      <c r="G72" s="138"/>
      <c r="H72" s="138"/>
      <c r="I72" s="138"/>
      <c r="J72" s="513"/>
      <c r="K72" s="137"/>
      <c r="L72" s="137"/>
      <c r="M72" s="137"/>
      <c r="N72" s="137"/>
      <c r="O72" s="154"/>
      <c r="P72" s="154"/>
      <c r="Q72" s="131"/>
      <c r="R72" s="118"/>
      <c r="S72" s="126"/>
      <c r="T72" s="127"/>
      <c r="U72" s="127"/>
      <c r="V72" s="127"/>
      <c r="W72" s="126"/>
    </row>
    <row r="73" spans="1:23" s="165" customFormat="1" ht="35.25" customHeight="1">
      <c r="A73" s="134"/>
      <c r="B73" s="571"/>
      <c r="C73" s="763">
        <v>6</v>
      </c>
      <c r="D73" s="595" t="s">
        <v>375</v>
      </c>
      <c r="E73" s="138"/>
      <c r="F73" s="145"/>
      <c r="G73" s="138"/>
      <c r="H73" s="138"/>
      <c r="I73" s="138"/>
      <c r="J73" s="513"/>
      <c r="K73" s="137"/>
      <c r="L73" s="137"/>
      <c r="M73" s="137"/>
      <c r="N73" s="137"/>
      <c r="O73" s="154"/>
      <c r="P73" s="154"/>
      <c r="Q73" s="131"/>
      <c r="R73" s="118"/>
      <c r="S73" s="126"/>
      <c r="T73" s="127"/>
      <c r="U73" s="127"/>
      <c r="V73" s="127"/>
      <c r="W73" s="126"/>
    </row>
    <row r="74" spans="1:23" s="376" customFormat="1" ht="24" customHeight="1">
      <c r="A74" s="373"/>
      <c r="B74" s="444"/>
      <c r="C74" s="589"/>
      <c r="D74" s="590"/>
      <c r="E74" s="339">
        <f>E75</f>
        <v>65000</v>
      </c>
      <c r="F74" s="339">
        <f t="shared" ref="F74:I74" si="15">F75</f>
        <v>220000</v>
      </c>
      <c r="G74" s="339">
        <f t="shared" si="15"/>
        <v>0</v>
      </c>
      <c r="H74" s="339">
        <f t="shared" si="15"/>
        <v>170700</v>
      </c>
      <c r="I74" s="339">
        <f t="shared" si="15"/>
        <v>0</v>
      </c>
      <c r="J74" s="339">
        <f>J75</f>
        <v>455700</v>
      </c>
      <c r="K74" s="349"/>
      <c r="L74" s="349"/>
      <c r="M74" s="349"/>
      <c r="N74" s="349"/>
      <c r="O74" s="255"/>
      <c r="P74" s="255"/>
      <c r="Q74" s="256"/>
      <c r="R74" s="255"/>
      <c r="S74" s="254"/>
      <c r="T74" s="419"/>
      <c r="U74" s="419"/>
      <c r="V74" s="419"/>
      <c r="W74" s="554"/>
    </row>
    <row r="75" spans="1:23" s="216" customFormat="1">
      <c r="A75" s="259"/>
      <c r="B75" s="438"/>
      <c r="C75" s="456">
        <v>2.1</v>
      </c>
      <c r="D75" s="455" t="s">
        <v>55</v>
      </c>
      <c r="E75" s="420">
        <f t="shared" ref="E75:G75" si="16">E76+E80+E95+E108+E112+E116+E120</f>
        <v>65000</v>
      </c>
      <c r="F75" s="420">
        <f t="shared" si="16"/>
        <v>220000</v>
      </c>
      <c r="G75" s="420">
        <f t="shared" si="16"/>
        <v>0</v>
      </c>
      <c r="H75" s="420">
        <f>H76+H80+H95+H108+H112+H116+H120</f>
        <v>170700</v>
      </c>
      <c r="I75" s="420">
        <f t="shared" ref="I75:J75" si="17">I76+I80+I95+I108+I112+I116+I120</f>
        <v>0</v>
      </c>
      <c r="J75" s="420">
        <f t="shared" si="17"/>
        <v>455700</v>
      </c>
      <c r="K75" s="421"/>
      <c r="L75" s="421"/>
      <c r="M75" s="421"/>
      <c r="N75" s="421"/>
      <c r="O75" s="422"/>
      <c r="P75" s="422"/>
      <c r="Q75" s="423"/>
      <c r="R75" s="422"/>
      <c r="S75" s="424"/>
      <c r="T75" s="425"/>
      <c r="U75" s="425"/>
      <c r="V75" s="425"/>
      <c r="W75" s="555"/>
    </row>
    <row r="76" spans="1:23" s="165" customFormat="1" ht="26.25" customHeight="1">
      <c r="A76" s="152"/>
      <c r="B76" s="439"/>
      <c r="C76" s="457" t="s">
        <v>56</v>
      </c>
      <c r="D76" s="156" t="s">
        <v>57</v>
      </c>
      <c r="E76" s="340">
        <f>E79</f>
        <v>0</v>
      </c>
      <c r="F76" s="340">
        <f t="shared" ref="F76:W76" si="18">F79</f>
        <v>0</v>
      </c>
      <c r="G76" s="340">
        <f t="shared" si="18"/>
        <v>0</v>
      </c>
      <c r="H76" s="340">
        <f t="shared" si="18"/>
        <v>0</v>
      </c>
      <c r="I76" s="340">
        <f t="shared" si="18"/>
        <v>0</v>
      </c>
      <c r="J76" s="340">
        <f t="shared" si="18"/>
        <v>0</v>
      </c>
      <c r="K76" s="340">
        <f t="shared" si="18"/>
        <v>0</v>
      </c>
      <c r="L76" s="340">
        <f t="shared" si="18"/>
        <v>0</v>
      </c>
      <c r="M76" s="340">
        <f t="shared" si="18"/>
        <v>0</v>
      </c>
      <c r="N76" s="340">
        <f t="shared" si="18"/>
        <v>0</v>
      </c>
      <c r="O76" s="340">
        <f t="shared" si="18"/>
        <v>0</v>
      </c>
      <c r="P76" s="340">
        <f t="shared" si="18"/>
        <v>0</v>
      </c>
      <c r="Q76" s="340">
        <f t="shared" si="18"/>
        <v>0</v>
      </c>
      <c r="R76" s="340">
        <f t="shared" si="18"/>
        <v>0</v>
      </c>
      <c r="S76" s="340">
        <f t="shared" si="18"/>
        <v>0</v>
      </c>
      <c r="T76" s="340">
        <f t="shared" si="18"/>
        <v>0</v>
      </c>
      <c r="U76" s="340">
        <f t="shared" si="18"/>
        <v>0</v>
      </c>
      <c r="V76" s="340">
        <f t="shared" si="18"/>
        <v>0</v>
      </c>
      <c r="W76" s="340">
        <f t="shared" si="18"/>
        <v>0</v>
      </c>
    </row>
    <row r="77" spans="1:23" s="165" customFormat="1" ht="37.5" customHeight="1">
      <c r="A77" s="134"/>
      <c r="B77" s="571"/>
      <c r="C77" s="763">
        <v>1</v>
      </c>
      <c r="D77" s="595" t="s">
        <v>375</v>
      </c>
      <c r="E77" s="138"/>
      <c r="F77" s="145"/>
      <c r="G77" s="138"/>
      <c r="H77" s="138"/>
      <c r="I77" s="138"/>
      <c r="J77" s="513"/>
      <c r="K77" s="137"/>
      <c r="L77" s="137"/>
      <c r="M77" s="137"/>
      <c r="N77" s="137"/>
      <c r="O77" s="154"/>
      <c r="P77" s="154"/>
      <c r="Q77" s="131"/>
      <c r="R77" s="118"/>
      <c r="S77" s="126"/>
      <c r="T77" s="127"/>
      <c r="U77" s="127"/>
      <c r="V77" s="127"/>
      <c r="W77" s="126"/>
    </row>
    <row r="78" spans="1:23" s="165" customFormat="1" ht="39.75" customHeight="1">
      <c r="A78" s="134"/>
      <c r="B78" s="571"/>
      <c r="C78" s="763">
        <v>2</v>
      </c>
      <c r="D78" s="595" t="s">
        <v>375</v>
      </c>
      <c r="E78" s="138"/>
      <c r="F78" s="145"/>
      <c r="G78" s="138"/>
      <c r="H78" s="138"/>
      <c r="I78" s="138"/>
      <c r="J78" s="513"/>
      <c r="K78" s="137"/>
      <c r="L78" s="137"/>
      <c r="M78" s="137"/>
      <c r="N78" s="137"/>
      <c r="O78" s="154"/>
      <c r="P78" s="154"/>
      <c r="Q78" s="131"/>
      <c r="R78" s="118"/>
      <c r="S78" s="126"/>
      <c r="T78" s="127"/>
      <c r="U78" s="127"/>
      <c r="V78" s="127"/>
      <c r="W78" s="126"/>
    </row>
    <row r="79" spans="1:23" s="165" customFormat="1" ht="23.25" customHeight="1">
      <c r="A79" s="152"/>
      <c r="B79" s="439"/>
      <c r="C79" s="458"/>
      <c r="D79" s="130"/>
      <c r="E79" s="426"/>
      <c r="F79" s="426"/>
      <c r="G79" s="319"/>
      <c r="H79" s="426"/>
      <c r="I79" s="426"/>
      <c r="J79" s="319"/>
      <c r="K79" s="319"/>
      <c r="L79" s="319"/>
      <c r="M79" s="319"/>
      <c r="N79" s="137"/>
      <c r="O79" s="124"/>
      <c r="P79" s="124"/>
      <c r="Q79" s="401"/>
      <c r="R79" s="124"/>
      <c r="S79" s="294"/>
      <c r="T79" s="294"/>
      <c r="U79" s="294"/>
      <c r="V79" s="294"/>
      <c r="W79" s="123"/>
    </row>
    <row r="80" spans="1:23" s="165" customFormat="1" ht="27.75" customHeight="1">
      <c r="A80" s="152"/>
      <c r="B80" s="439"/>
      <c r="C80" s="459" t="s">
        <v>58</v>
      </c>
      <c r="D80" s="156" t="s">
        <v>59</v>
      </c>
      <c r="E80" s="341">
        <f>E81+E84+E89+E92</f>
        <v>65000</v>
      </c>
      <c r="F80" s="341">
        <f t="shared" ref="F80:I80" si="19">F81+F84+F89+F92</f>
        <v>220000</v>
      </c>
      <c r="G80" s="341">
        <f t="shared" si="19"/>
        <v>0</v>
      </c>
      <c r="H80" s="341">
        <f t="shared" si="19"/>
        <v>0</v>
      </c>
      <c r="I80" s="341">
        <f t="shared" si="19"/>
        <v>0</v>
      </c>
      <c r="J80" s="341">
        <f>SUM(E80:I80)</f>
        <v>285000</v>
      </c>
      <c r="K80" s="341">
        <f t="shared" ref="K80:W80" si="20">SUM(K82:K92)</f>
        <v>60</v>
      </c>
      <c r="L80" s="341">
        <f t="shared" si="20"/>
        <v>290</v>
      </c>
      <c r="M80" s="341">
        <f t="shared" si="20"/>
        <v>360</v>
      </c>
      <c r="N80" s="341">
        <f t="shared" si="20"/>
        <v>710</v>
      </c>
      <c r="O80" s="341">
        <f t="shared" si="20"/>
        <v>0</v>
      </c>
      <c r="P80" s="341">
        <f t="shared" si="20"/>
        <v>0</v>
      </c>
      <c r="Q80" s="341">
        <f t="shared" si="20"/>
        <v>112165</v>
      </c>
      <c r="R80" s="341">
        <f t="shared" si="20"/>
        <v>0</v>
      </c>
      <c r="S80" s="341">
        <f t="shared" si="20"/>
        <v>0</v>
      </c>
      <c r="T80" s="341">
        <f t="shared" si="20"/>
        <v>0</v>
      </c>
      <c r="U80" s="341">
        <f t="shared" si="20"/>
        <v>0</v>
      </c>
      <c r="V80" s="341">
        <f t="shared" si="20"/>
        <v>0</v>
      </c>
      <c r="W80" s="341">
        <f t="shared" si="20"/>
        <v>0</v>
      </c>
    </row>
    <row r="81" spans="1:23" s="577" customFormat="1" ht="27.75" customHeight="1">
      <c r="A81" s="570"/>
      <c r="B81" s="571"/>
      <c r="C81" s="572">
        <v>1</v>
      </c>
      <c r="D81" s="565" t="s">
        <v>218</v>
      </c>
      <c r="E81" s="573"/>
      <c r="F81" s="573">
        <f>SUM(F82:F83)</f>
        <v>100000</v>
      </c>
      <c r="G81" s="573"/>
      <c r="H81" s="573"/>
      <c r="I81" s="573"/>
      <c r="J81" s="573"/>
      <c r="K81" s="516"/>
      <c r="L81" s="516"/>
      <c r="M81" s="516"/>
      <c r="N81" s="516"/>
      <c r="O81" s="517"/>
      <c r="P81" s="517"/>
      <c r="Q81" s="574"/>
      <c r="R81" s="517"/>
      <c r="S81" s="575"/>
      <c r="T81" s="518"/>
      <c r="U81" s="518"/>
      <c r="V81" s="518"/>
      <c r="W81" s="576"/>
    </row>
    <row r="82" spans="1:23" s="577" customFormat="1" ht="143.25" customHeight="1">
      <c r="A82" s="570"/>
      <c r="B82" s="571"/>
      <c r="C82" s="572"/>
      <c r="D82" s="565" t="s">
        <v>223</v>
      </c>
      <c r="E82" s="578">
        <v>0</v>
      </c>
      <c r="F82" s="578">
        <v>73500</v>
      </c>
      <c r="G82" s="573"/>
      <c r="H82" s="573"/>
      <c r="I82" s="573"/>
      <c r="J82" s="573"/>
      <c r="K82" s="514">
        <v>10</v>
      </c>
      <c r="L82" s="514">
        <v>10</v>
      </c>
      <c r="M82" s="514">
        <v>80</v>
      </c>
      <c r="N82" s="514">
        <f>SUM(K82:M82)</f>
        <v>100</v>
      </c>
      <c r="O82" s="569" t="s">
        <v>219</v>
      </c>
      <c r="P82" s="569" t="s">
        <v>220</v>
      </c>
      <c r="Q82" s="545" t="s">
        <v>221</v>
      </c>
      <c r="R82" s="545" t="s">
        <v>222</v>
      </c>
      <c r="S82" s="518"/>
      <c r="T82" s="518"/>
      <c r="U82" s="518"/>
      <c r="V82" s="518"/>
      <c r="W82" s="569" t="s">
        <v>225</v>
      </c>
    </row>
    <row r="83" spans="1:23" s="577" customFormat="1" ht="141" customHeight="1">
      <c r="A83" s="570"/>
      <c r="B83" s="571"/>
      <c r="C83" s="572"/>
      <c r="D83" s="565" t="s">
        <v>224</v>
      </c>
      <c r="E83" s="578">
        <v>0</v>
      </c>
      <c r="F83" s="578">
        <v>26500</v>
      </c>
      <c r="G83" s="573"/>
      <c r="H83" s="573"/>
      <c r="I83" s="573"/>
      <c r="J83" s="573"/>
      <c r="K83" s="514">
        <v>10</v>
      </c>
      <c r="L83" s="514">
        <v>10</v>
      </c>
      <c r="M83" s="514">
        <v>80</v>
      </c>
      <c r="N83" s="514">
        <f>SUM(K83:M83)</f>
        <v>100</v>
      </c>
      <c r="O83" s="569" t="s">
        <v>219</v>
      </c>
      <c r="P83" s="569" t="s">
        <v>220</v>
      </c>
      <c r="Q83" s="545" t="s">
        <v>221</v>
      </c>
      <c r="R83" s="545" t="s">
        <v>222</v>
      </c>
      <c r="S83" s="518"/>
      <c r="T83" s="518"/>
      <c r="U83" s="518"/>
      <c r="V83" s="518"/>
      <c r="W83" s="569" t="s">
        <v>225</v>
      </c>
    </row>
    <row r="84" spans="1:23" s="165" customFormat="1" ht="26.25" customHeight="1">
      <c r="A84" s="152"/>
      <c r="B84" s="439"/>
      <c r="C84" s="458">
        <v>2</v>
      </c>
      <c r="D84" s="130" t="s">
        <v>160</v>
      </c>
      <c r="E84" s="143">
        <v>35000</v>
      </c>
      <c r="F84" s="426"/>
      <c r="G84" s="426"/>
      <c r="H84" s="426"/>
      <c r="I84" s="426"/>
      <c r="J84" s="319">
        <v>35000</v>
      </c>
      <c r="K84" s="281">
        <v>4</v>
      </c>
      <c r="L84" s="281">
        <v>36</v>
      </c>
      <c r="M84" s="281" t="s">
        <v>103</v>
      </c>
      <c r="N84" s="137">
        <f>SUM(K84:M84)</f>
        <v>40</v>
      </c>
      <c r="O84" s="124"/>
      <c r="P84" s="124"/>
      <c r="Q84" s="142"/>
      <c r="R84" s="124"/>
      <c r="S84" s="294"/>
      <c r="T84" s="294"/>
      <c r="U84" s="294"/>
      <c r="V84" s="294"/>
      <c r="W84" s="123" t="s">
        <v>151</v>
      </c>
    </row>
    <row r="85" spans="1:23" s="249" customFormat="1" ht="27" customHeight="1">
      <c r="A85" s="427"/>
      <c r="B85" s="445"/>
      <c r="C85" s="458"/>
      <c r="D85" s="130" t="s">
        <v>267</v>
      </c>
      <c r="E85" s="143">
        <v>24500</v>
      </c>
      <c r="F85" s="143"/>
      <c r="G85" s="426"/>
      <c r="H85" s="426"/>
      <c r="I85" s="426"/>
      <c r="J85" s="319">
        <v>24500</v>
      </c>
      <c r="K85" s="281">
        <v>4</v>
      </c>
      <c r="L85" s="281">
        <v>36</v>
      </c>
      <c r="M85" s="281" t="s">
        <v>103</v>
      </c>
      <c r="N85" s="137">
        <f t="shared" ref="N85:N88" si="21">SUM(K85:M85)</f>
        <v>40</v>
      </c>
      <c r="O85" s="124" t="s">
        <v>148</v>
      </c>
      <c r="P85" s="124" t="s">
        <v>149</v>
      </c>
      <c r="Q85" s="144">
        <v>22341</v>
      </c>
      <c r="R85" s="124"/>
      <c r="S85" s="294"/>
      <c r="T85" s="294"/>
      <c r="U85" s="294"/>
      <c r="V85" s="294"/>
      <c r="W85" s="123" t="s">
        <v>151</v>
      </c>
    </row>
    <row r="86" spans="1:23" s="216" customFormat="1" ht="139.5">
      <c r="A86" s="259"/>
      <c r="B86" s="618"/>
      <c r="C86" s="458"/>
      <c r="D86" s="130" t="s">
        <v>268</v>
      </c>
      <c r="E86" s="143">
        <v>3500</v>
      </c>
      <c r="F86" s="143"/>
      <c r="G86" s="426"/>
      <c r="H86" s="426"/>
      <c r="I86" s="426"/>
      <c r="J86" s="319">
        <v>3500</v>
      </c>
      <c r="K86" s="281">
        <v>4</v>
      </c>
      <c r="L86" s="281">
        <v>36</v>
      </c>
      <c r="M86" s="281" t="s">
        <v>103</v>
      </c>
      <c r="N86" s="137">
        <f t="shared" si="21"/>
        <v>40</v>
      </c>
      <c r="O86" s="124" t="s">
        <v>148</v>
      </c>
      <c r="P86" s="124" t="s">
        <v>149</v>
      </c>
      <c r="Q86" s="144">
        <v>22372</v>
      </c>
      <c r="R86" s="124"/>
      <c r="S86" s="294"/>
      <c r="T86" s="294"/>
      <c r="U86" s="294"/>
      <c r="V86" s="294"/>
      <c r="W86" s="123" t="s">
        <v>151</v>
      </c>
    </row>
    <row r="87" spans="1:23" s="165" customFormat="1" ht="27.75" customHeight="1">
      <c r="A87" s="152"/>
      <c r="B87" s="439"/>
      <c r="C87" s="458"/>
      <c r="D87" s="130" t="s">
        <v>269</v>
      </c>
      <c r="E87" s="143">
        <v>3500</v>
      </c>
      <c r="F87" s="143"/>
      <c r="G87" s="426"/>
      <c r="H87" s="426"/>
      <c r="I87" s="426"/>
      <c r="J87" s="319">
        <v>3500</v>
      </c>
      <c r="K87" s="281">
        <v>4</v>
      </c>
      <c r="L87" s="281">
        <v>36</v>
      </c>
      <c r="M87" s="281" t="s">
        <v>103</v>
      </c>
      <c r="N87" s="137">
        <f t="shared" si="21"/>
        <v>40</v>
      </c>
      <c r="O87" s="124" t="s">
        <v>148</v>
      </c>
      <c r="P87" s="124" t="s">
        <v>149</v>
      </c>
      <c r="Q87" s="144">
        <v>22433</v>
      </c>
      <c r="R87" s="124"/>
      <c r="S87" s="294"/>
      <c r="T87" s="294"/>
      <c r="U87" s="294"/>
      <c r="V87" s="294"/>
      <c r="W87" s="123" t="s">
        <v>151</v>
      </c>
    </row>
    <row r="88" spans="1:23" s="165" customFormat="1" ht="26.25" customHeight="1">
      <c r="A88" s="152"/>
      <c r="B88" s="439"/>
      <c r="C88" s="458"/>
      <c r="D88" s="130" t="s">
        <v>270</v>
      </c>
      <c r="E88" s="143">
        <v>3500</v>
      </c>
      <c r="F88" s="143"/>
      <c r="G88" s="426"/>
      <c r="H88" s="426"/>
      <c r="I88" s="426"/>
      <c r="J88" s="319">
        <v>3500</v>
      </c>
      <c r="K88" s="281">
        <v>4</v>
      </c>
      <c r="L88" s="281">
        <v>36</v>
      </c>
      <c r="M88" s="281" t="s">
        <v>103</v>
      </c>
      <c r="N88" s="137">
        <f t="shared" si="21"/>
        <v>40</v>
      </c>
      <c r="O88" s="124" t="s">
        <v>148</v>
      </c>
      <c r="P88" s="124" t="s">
        <v>149</v>
      </c>
      <c r="Q88" s="144">
        <v>22494</v>
      </c>
      <c r="R88" s="124"/>
      <c r="S88" s="294"/>
      <c r="T88" s="294"/>
      <c r="U88" s="294"/>
      <c r="V88" s="294"/>
      <c r="W88" s="123" t="s">
        <v>151</v>
      </c>
    </row>
    <row r="89" spans="1:23" s="165" customFormat="1" ht="26.25" customHeight="1">
      <c r="A89" s="152"/>
      <c r="B89" s="439"/>
      <c r="C89" s="587">
        <v>3</v>
      </c>
      <c r="D89" s="565" t="s">
        <v>236</v>
      </c>
      <c r="E89" s="143">
        <f>SUM(E90:E91)</f>
        <v>0</v>
      </c>
      <c r="F89" s="426">
        <f>SUM(F90:F91)</f>
        <v>120000</v>
      </c>
      <c r="G89" s="426"/>
      <c r="H89" s="426"/>
      <c r="I89" s="426"/>
      <c r="J89" s="319"/>
      <c r="K89" s="281"/>
      <c r="L89" s="281"/>
      <c r="M89" s="281"/>
      <c r="N89" s="137"/>
      <c r="O89" s="124"/>
      <c r="P89" s="124"/>
      <c r="Q89" s="144"/>
      <c r="R89" s="124"/>
      <c r="S89" s="294"/>
      <c r="T89" s="294"/>
      <c r="U89" s="294"/>
      <c r="V89" s="294"/>
      <c r="W89" s="123"/>
    </row>
    <row r="90" spans="1:23" s="165" customFormat="1" ht="141" customHeight="1">
      <c r="A90" s="152"/>
      <c r="B90" s="619"/>
      <c r="C90" s="679"/>
      <c r="D90" s="565" t="s">
        <v>240</v>
      </c>
      <c r="E90" s="585">
        <v>0</v>
      </c>
      <c r="F90" s="585">
        <v>95000</v>
      </c>
      <c r="G90" s="426"/>
      <c r="H90" s="426"/>
      <c r="I90" s="426"/>
      <c r="J90" s="319"/>
      <c r="K90" s="137">
        <v>5</v>
      </c>
      <c r="L90" s="514">
        <v>20</v>
      </c>
      <c r="M90" s="514">
        <v>100</v>
      </c>
      <c r="N90" s="514">
        <f>SUM(K90:M90)</f>
        <v>125</v>
      </c>
      <c r="O90" s="569" t="s">
        <v>207</v>
      </c>
      <c r="P90" s="586" t="s">
        <v>237</v>
      </c>
      <c r="Q90" s="541" t="s">
        <v>238</v>
      </c>
      <c r="R90" s="545" t="s">
        <v>239</v>
      </c>
      <c r="S90" s="294"/>
      <c r="T90" s="294"/>
      <c r="U90" s="294"/>
      <c r="V90" s="294"/>
      <c r="W90" s="569" t="s">
        <v>242</v>
      </c>
    </row>
    <row r="91" spans="1:23" s="165" customFormat="1" ht="144.75" customHeight="1">
      <c r="A91" s="152"/>
      <c r="B91" s="615"/>
      <c r="C91" s="680"/>
      <c r="D91" s="565" t="s">
        <v>241</v>
      </c>
      <c r="E91" s="585">
        <v>0</v>
      </c>
      <c r="F91" s="585">
        <v>25000</v>
      </c>
      <c r="G91" s="426"/>
      <c r="H91" s="426"/>
      <c r="I91" s="426"/>
      <c r="J91" s="319"/>
      <c r="K91" s="352">
        <v>5</v>
      </c>
      <c r="L91" s="514">
        <v>20</v>
      </c>
      <c r="M91" s="514">
        <v>100</v>
      </c>
      <c r="N91" s="514">
        <f>SUM(K91:M91)</f>
        <v>125</v>
      </c>
      <c r="O91" s="569" t="s">
        <v>207</v>
      </c>
      <c r="P91" s="586" t="s">
        <v>237</v>
      </c>
      <c r="Q91" s="541" t="s">
        <v>238</v>
      </c>
      <c r="R91" s="545" t="s">
        <v>239</v>
      </c>
      <c r="S91" s="294"/>
      <c r="T91" s="294"/>
      <c r="U91" s="294"/>
      <c r="V91" s="294"/>
      <c r="W91" s="569" t="s">
        <v>242</v>
      </c>
    </row>
    <row r="92" spans="1:23" s="249" customFormat="1" ht="144" customHeight="1">
      <c r="A92" s="427"/>
      <c r="B92" s="445"/>
      <c r="C92" s="458">
        <v>4</v>
      </c>
      <c r="D92" s="212" t="s">
        <v>262</v>
      </c>
      <c r="E92" s="143">
        <v>30000</v>
      </c>
      <c r="F92" s="603">
        <v>0</v>
      </c>
      <c r="G92" s="426"/>
      <c r="H92" s="426"/>
      <c r="I92" s="426"/>
      <c r="J92" s="319"/>
      <c r="K92" s="514">
        <v>10</v>
      </c>
      <c r="L92" s="514">
        <v>50</v>
      </c>
      <c r="M92" s="514" t="s">
        <v>103</v>
      </c>
      <c r="N92" s="514">
        <v>60</v>
      </c>
      <c r="O92" s="543" t="s">
        <v>263</v>
      </c>
      <c r="P92" s="586" t="s">
        <v>237</v>
      </c>
      <c r="Q92" s="544">
        <v>22525</v>
      </c>
      <c r="R92" s="545" t="s">
        <v>264</v>
      </c>
      <c r="S92" s="294"/>
      <c r="T92" s="294"/>
      <c r="U92" s="294"/>
      <c r="V92" s="294"/>
      <c r="W92" s="545" t="s">
        <v>264</v>
      </c>
    </row>
    <row r="93" spans="1:23" s="165" customFormat="1" ht="42.75" customHeight="1">
      <c r="A93" s="134"/>
      <c r="B93" s="571"/>
      <c r="C93" s="763">
        <v>5</v>
      </c>
      <c r="D93" s="595" t="s">
        <v>375</v>
      </c>
      <c r="E93" s="138"/>
      <c r="F93" s="145"/>
      <c r="G93" s="138"/>
      <c r="H93" s="138"/>
      <c r="I93" s="138"/>
      <c r="J93" s="513"/>
      <c r="K93" s="137"/>
      <c r="L93" s="137"/>
      <c r="M93" s="137"/>
      <c r="N93" s="137"/>
      <c r="O93" s="154"/>
      <c r="P93" s="154"/>
      <c r="Q93" s="131"/>
      <c r="R93" s="118"/>
      <c r="S93" s="126"/>
      <c r="T93" s="127"/>
      <c r="U93" s="127"/>
      <c r="V93" s="127"/>
      <c r="W93" s="126"/>
    </row>
    <row r="94" spans="1:23" s="165" customFormat="1" ht="37.5" customHeight="1">
      <c r="A94" s="134"/>
      <c r="B94" s="571"/>
      <c r="C94" s="763">
        <v>6</v>
      </c>
      <c r="D94" s="595" t="s">
        <v>375</v>
      </c>
      <c r="E94" s="138"/>
      <c r="F94" s="145"/>
      <c r="G94" s="138"/>
      <c r="H94" s="138"/>
      <c r="I94" s="138"/>
      <c r="J94" s="513"/>
      <c r="K94" s="137"/>
      <c r="L94" s="137"/>
      <c r="M94" s="137"/>
      <c r="N94" s="137"/>
      <c r="O94" s="154"/>
      <c r="P94" s="154"/>
      <c r="Q94" s="131"/>
      <c r="R94" s="118"/>
      <c r="S94" s="126"/>
      <c r="T94" s="127"/>
      <c r="U94" s="127"/>
      <c r="V94" s="127"/>
      <c r="W94" s="126"/>
    </row>
    <row r="95" spans="1:23" s="264" customFormat="1" ht="26.25" customHeight="1">
      <c r="A95" s="263"/>
      <c r="B95" s="446"/>
      <c r="C95" s="459" t="s">
        <v>60</v>
      </c>
      <c r="D95" s="160" t="s">
        <v>61</v>
      </c>
      <c r="E95" s="341">
        <f>E96+E97+E105</f>
        <v>0</v>
      </c>
      <c r="F95" s="341">
        <f t="shared" ref="F95:I95" si="22">F96+F97+F105</f>
        <v>0</v>
      </c>
      <c r="G95" s="341">
        <f t="shared" si="22"/>
        <v>0</v>
      </c>
      <c r="H95" s="341">
        <f t="shared" si="22"/>
        <v>170700</v>
      </c>
      <c r="I95" s="341">
        <f t="shared" si="22"/>
        <v>0</v>
      </c>
      <c r="J95" s="341">
        <f>SUM(E95:I95)</f>
        <v>170700</v>
      </c>
      <c r="K95" s="341">
        <f t="shared" ref="K95:W95" si="23">SUM(K96:K105)</f>
        <v>0</v>
      </c>
      <c r="L95" s="341">
        <f t="shared" si="23"/>
        <v>254</v>
      </c>
      <c r="M95" s="341">
        <f t="shared" si="23"/>
        <v>31</v>
      </c>
      <c r="N95" s="341">
        <f t="shared" si="23"/>
        <v>285</v>
      </c>
      <c r="O95" s="341">
        <f t="shared" si="23"/>
        <v>0</v>
      </c>
      <c r="P95" s="341">
        <f t="shared" si="23"/>
        <v>0</v>
      </c>
      <c r="Q95" s="341">
        <f t="shared" si="23"/>
        <v>201775</v>
      </c>
      <c r="R95" s="341">
        <f t="shared" si="23"/>
        <v>0</v>
      </c>
      <c r="S95" s="341">
        <f t="shared" si="23"/>
        <v>0</v>
      </c>
      <c r="T95" s="341">
        <f t="shared" si="23"/>
        <v>0</v>
      </c>
      <c r="U95" s="341">
        <f t="shared" si="23"/>
        <v>0</v>
      </c>
      <c r="V95" s="341">
        <f t="shared" si="23"/>
        <v>0</v>
      </c>
      <c r="W95" s="341">
        <f t="shared" si="23"/>
        <v>0</v>
      </c>
    </row>
    <row r="96" spans="1:23" s="264" customFormat="1" ht="107.25" customHeight="1">
      <c r="A96" s="263"/>
      <c r="B96" s="446"/>
      <c r="C96" s="452">
        <v>1</v>
      </c>
      <c r="D96" s="130" t="s">
        <v>169</v>
      </c>
      <c r="E96" s="145">
        <v>0</v>
      </c>
      <c r="F96" s="301">
        <v>0</v>
      </c>
      <c r="G96" s="301">
        <v>0</v>
      </c>
      <c r="H96" s="301">
        <v>16200</v>
      </c>
      <c r="I96" s="301">
        <v>0</v>
      </c>
      <c r="J96" s="153">
        <f>SUM(E96:I96)</f>
        <v>16200</v>
      </c>
      <c r="K96" s="301">
        <v>0</v>
      </c>
      <c r="L96" s="301">
        <v>22</v>
      </c>
      <c r="M96" s="301">
        <v>8</v>
      </c>
      <c r="N96" s="137">
        <f>SUM(K96:M96)</f>
        <v>30</v>
      </c>
      <c r="O96" s="119" t="s">
        <v>106</v>
      </c>
      <c r="P96" s="119" t="s">
        <v>107</v>
      </c>
      <c r="Q96" s="140">
        <v>22372</v>
      </c>
      <c r="R96" s="119"/>
      <c r="S96" s="120"/>
      <c r="T96" s="139"/>
      <c r="U96" s="139"/>
      <c r="V96" s="139"/>
      <c r="W96" s="552" t="s">
        <v>305</v>
      </c>
    </row>
    <row r="97" spans="1:23" s="216" customFormat="1" ht="54" customHeight="1">
      <c r="A97" s="259"/>
      <c r="B97" s="618"/>
      <c r="C97" s="460">
        <v>2</v>
      </c>
      <c r="D97" s="130" t="s">
        <v>170</v>
      </c>
      <c r="E97" s="324"/>
      <c r="F97" s="324"/>
      <c r="G97" s="325"/>
      <c r="H97" s="325">
        <f>SUM(H98:H104)</f>
        <v>154500</v>
      </c>
      <c r="I97" s="325">
        <f t="shared" ref="I97:J97" si="24">SUM(I98:I104)</f>
        <v>0</v>
      </c>
      <c r="J97" s="325">
        <f t="shared" si="24"/>
        <v>154500</v>
      </c>
      <c r="K97" s="301"/>
      <c r="L97" s="301"/>
      <c r="M97" s="301"/>
      <c r="N97" s="137"/>
      <c r="O97" s="119"/>
      <c r="P97" s="119"/>
      <c r="Q97" s="166"/>
      <c r="R97" s="119"/>
      <c r="S97" s="194"/>
      <c r="T97" s="121"/>
      <c r="U97" s="121"/>
      <c r="V97" s="121"/>
      <c r="W97" s="552" t="s">
        <v>306</v>
      </c>
    </row>
    <row r="98" spans="1:23" ht="102.75" customHeight="1">
      <c r="A98" s="188"/>
      <c r="B98" s="571"/>
      <c r="C98" s="460"/>
      <c r="D98" s="130" t="s">
        <v>271</v>
      </c>
      <c r="E98" s="324">
        <v>0</v>
      </c>
      <c r="F98" s="324">
        <v>0</v>
      </c>
      <c r="G98" s="153">
        <v>0</v>
      </c>
      <c r="H98" s="153">
        <v>21500</v>
      </c>
      <c r="I98" s="153">
        <v>0</v>
      </c>
      <c r="J98" s="153">
        <f t="shared" ref="J98:J104" si="25">SUM(E98:I98)</f>
        <v>21500</v>
      </c>
      <c r="K98" s="301">
        <v>0</v>
      </c>
      <c r="L98" s="301">
        <v>27</v>
      </c>
      <c r="M98" s="301">
        <v>3</v>
      </c>
      <c r="N98" s="137">
        <f t="shared" ref="N98:N105" si="26">SUM(K98:M98)</f>
        <v>30</v>
      </c>
      <c r="O98" s="119" t="s">
        <v>106</v>
      </c>
      <c r="P98" s="119" t="s">
        <v>107</v>
      </c>
      <c r="Q98" s="166">
        <v>22433</v>
      </c>
      <c r="R98" s="119"/>
      <c r="S98" s="194"/>
      <c r="T98" s="121"/>
      <c r="U98" s="121"/>
      <c r="V98" s="121"/>
      <c r="W98" s="552" t="s">
        <v>306</v>
      </c>
    </row>
    <row r="99" spans="1:23" ht="102.75" customHeight="1">
      <c r="A99" s="188"/>
      <c r="B99" s="571"/>
      <c r="C99" s="460"/>
      <c r="D99" s="130" t="s">
        <v>272</v>
      </c>
      <c r="E99" s="324">
        <v>0</v>
      </c>
      <c r="F99" s="324">
        <v>0</v>
      </c>
      <c r="G99" s="153">
        <v>0</v>
      </c>
      <c r="H99" s="153">
        <v>21500</v>
      </c>
      <c r="I99" s="153">
        <v>0</v>
      </c>
      <c r="J99" s="153">
        <f t="shared" si="25"/>
        <v>21500</v>
      </c>
      <c r="K99" s="301">
        <v>0</v>
      </c>
      <c r="L99" s="301">
        <v>27</v>
      </c>
      <c r="M99" s="301">
        <v>3</v>
      </c>
      <c r="N99" s="137">
        <f t="shared" si="26"/>
        <v>30</v>
      </c>
      <c r="O99" s="119" t="s">
        <v>106</v>
      </c>
      <c r="P99" s="119" t="s">
        <v>107</v>
      </c>
      <c r="Q99" s="166">
        <v>22433</v>
      </c>
      <c r="R99" s="119"/>
      <c r="S99" s="194"/>
      <c r="T99" s="121"/>
      <c r="U99" s="121"/>
      <c r="V99" s="121"/>
      <c r="W99" s="552" t="s">
        <v>306</v>
      </c>
    </row>
    <row r="100" spans="1:23" ht="102.75" customHeight="1">
      <c r="A100" s="188"/>
      <c r="B100" s="571"/>
      <c r="C100" s="460"/>
      <c r="D100" s="130" t="s">
        <v>273</v>
      </c>
      <c r="E100" s="324">
        <v>0</v>
      </c>
      <c r="F100" s="324">
        <v>0</v>
      </c>
      <c r="G100" s="153">
        <v>0</v>
      </c>
      <c r="H100" s="153">
        <v>21500</v>
      </c>
      <c r="I100" s="153">
        <v>0</v>
      </c>
      <c r="J100" s="153">
        <f t="shared" si="25"/>
        <v>21500</v>
      </c>
      <c r="K100" s="301">
        <v>0</v>
      </c>
      <c r="L100" s="301">
        <v>27</v>
      </c>
      <c r="M100" s="301">
        <v>3</v>
      </c>
      <c r="N100" s="137">
        <f t="shared" si="26"/>
        <v>30</v>
      </c>
      <c r="O100" s="119" t="s">
        <v>106</v>
      </c>
      <c r="P100" s="119" t="s">
        <v>107</v>
      </c>
      <c r="Q100" s="166">
        <v>22433</v>
      </c>
      <c r="R100" s="119"/>
      <c r="S100" s="194"/>
      <c r="T100" s="121"/>
      <c r="U100" s="121"/>
      <c r="V100" s="121"/>
      <c r="W100" s="552" t="s">
        <v>306</v>
      </c>
    </row>
    <row r="101" spans="1:23" ht="102.75" customHeight="1">
      <c r="A101" s="188"/>
      <c r="B101" s="571"/>
      <c r="C101" s="460"/>
      <c r="D101" s="130" t="s">
        <v>274</v>
      </c>
      <c r="E101" s="324">
        <v>0</v>
      </c>
      <c r="F101" s="324">
        <v>0</v>
      </c>
      <c r="G101" s="153">
        <v>0</v>
      </c>
      <c r="H101" s="153">
        <v>21500</v>
      </c>
      <c r="I101" s="153">
        <v>0</v>
      </c>
      <c r="J101" s="153">
        <f t="shared" si="25"/>
        <v>21500</v>
      </c>
      <c r="K101" s="301">
        <v>0</v>
      </c>
      <c r="L101" s="301">
        <v>27</v>
      </c>
      <c r="M101" s="301">
        <v>3</v>
      </c>
      <c r="N101" s="137">
        <f t="shared" si="26"/>
        <v>30</v>
      </c>
      <c r="O101" s="119" t="s">
        <v>106</v>
      </c>
      <c r="P101" s="119" t="s">
        <v>107</v>
      </c>
      <c r="Q101" s="166">
        <v>22433</v>
      </c>
      <c r="R101" s="119"/>
      <c r="S101" s="194"/>
      <c r="T101" s="121"/>
      <c r="U101" s="121"/>
      <c r="V101" s="121"/>
      <c r="W101" s="552" t="s">
        <v>306</v>
      </c>
    </row>
    <row r="102" spans="1:23" ht="102.75" customHeight="1">
      <c r="A102" s="188"/>
      <c r="B102" s="571"/>
      <c r="C102" s="460"/>
      <c r="D102" s="130" t="s">
        <v>275</v>
      </c>
      <c r="E102" s="324">
        <v>0</v>
      </c>
      <c r="F102" s="324">
        <v>0</v>
      </c>
      <c r="G102" s="153">
        <v>0</v>
      </c>
      <c r="H102" s="153">
        <v>21500</v>
      </c>
      <c r="I102" s="153">
        <v>0</v>
      </c>
      <c r="J102" s="153">
        <f t="shared" si="25"/>
        <v>21500</v>
      </c>
      <c r="K102" s="301">
        <v>0</v>
      </c>
      <c r="L102" s="301">
        <v>27</v>
      </c>
      <c r="M102" s="301">
        <v>3</v>
      </c>
      <c r="N102" s="137">
        <f t="shared" si="26"/>
        <v>30</v>
      </c>
      <c r="O102" s="119" t="s">
        <v>106</v>
      </c>
      <c r="P102" s="119" t="s">
        <v>107</v>
      </c>
      <c r="Q102" s="166">
        <v>22433</v>
      </c>
      <c r="R102" s="119"/>
      <c r="S102" s="194"/>
      <c r="T102" s="121"/>
      <c r="U102" s="121"/>
      <c r="V102" s="121"/>
      <c r="W102" s="552" t="s">
        <v>306</v>
      </c>
    </row>
    <row r="103" spans="1:23" ht="102.75" customHeight="1">
      <c r="A103" s="188"/>
      <c r="B103" s="571"/>
      <c r="C103" s="460"/>
      <c r="D103" s="130" t="s">
        <v>276</v>
      </c>
      <c r="E103" s="324">
        <v>0</v>
      </c>
      <c r="F103" s="324">
        <v>0</v>
      </c>
      <c r="G103" s="153">
        <v>0</v>
      </c>
      <c r="H103" s="153">
        <v>21500</v>
      </c>
      <c r="I103" s="153">
        <v>0</v>
      </c>
      <c r="J103" s="153">
        <f t="shared" si="25"/>
        <v>21500</v>
      </c>
      <c r="K103" s="301">
        <v>0</v>
      </c>
      <c r="L103" s="301">
        <v>27</v>
      </c>
      <c r="M103" s="301">
        <v>3</v>
      </c>
      <c r="N103" s="137">
        <f t="shared" si="26"/>
        <v>30</v>
      </c>
      <c r="O103" s="119" t="s">
        <v>106</v>
      </c>
      <c r="P103" s="119" t="s">
        <v>107</v>
      </c>
      <c r="Q103" s="166">
        <v>22433</v>
      </c>
      <c r="R103" s="119"/>
      <c r="S103" s="194"/>
      <c r="T103" s="121"/>
      <c r="U103" s="121"/>
      <c r="V103" s="121"/>
      <c r="W103" s="552" t="s">
        <v>306</v>
      </c>
    </row>
    <row r="104" spans="1:23" ht="102.75" customHeight="1">
      <c r="A104" s="188"/>
      <c r="B104" s="571"/>
      <c r="C104" s="460"/>
      <c r="D104" s="130" t="s">
        <v>277</v>
      </c>
      <c r="E104" s="324">
        <v>0</v>
      </c>
      <c r="F104" s="324">
        <v>0</v>
      </c>
      <c r="G104" s="153">
        <v>0</v>
      </c>
      <c r="H104" s="153">
        <v>25500</v>
      </c>
      <c r="I104" s="153">
        <v>0</v>
      </c>
      <c r="J104" s="153">
        <f t="shared" si="25"/>
        <v>25500</v>
      </c>
      <c r="K104" s="301">
        <v>0</v>
      </c>
      <c r="L104" s="301">
        <v>45</v>
      </c>
      <c r="M104" s="301">
        <v>5</v>
      </c>
      <c r="N104" s="137">
        <f t="shared" si="26"/>
        <v>50</v>
      </c>
      <c r="O104" s="119" t="s">
        <v>106</v>
      </c>
      <c r="P104" s="119" t="s">
        <v>107</v>
      </c>
      <c r="Q104" s="166">
        <v>22433</v>
      </c>
      <c r="R104" s="119"/>
      <c r="S104" s="194"/>
      <c r="T104" s="121"/>
      <c r="U104" s="121"/>
      <c r="V104" s="121"/>
      <c r="W104" s="552" t="s">
        <v>306</v>
      </c>
    </row>
    <row r="105" spans="1:23" s="264" customFormat="1" ht="121.5" customHeight="1">
      <c r="A105" s="263"/>
      <c r="B105" s="446"/>
      <c r="C105" s="460">
        <v>3</v>
      </c>
      <c r="D105" s="130" t="s">
        <v>243</v>
      </c>
      <c r="E105" s="428">
        <v>0</v>
      </c>
      <c r="F105" s="428">
        <v>0</v>
      </c>
      <c r="G105" s="429">
        <v>0</v>
      </c>
      <c r="H105" s="429">
        <v>0</v>
      </c>
      <c r="I105" s="429">
        <v>0</v>
      </c>
      <c r="J105" s="429">
        <v>0</v>
      </c>
      <c r="K105" s="430">
        <v>0</v>
      </c>
      <c r="L105" s="430">
        <v>25</v>
      </c>
      <c r="M105" s="430">
        <v>0</v>
      </c>
      <c r="N105" s="430">
        <f t="shared" si="26"/>
        <v>25</v>
      </c>
      <c r="O105" s="119" t="s">
        <v>106</v>
      </c>
      <c r="P105" s="119" t="s">
        <v>107</v>
      </c>
      <c r="Q105" s="166">
        <v>22372</v>
      </c>
      <c r="R105" s="119"/>
      <c r="S105" s="194"/>
      <c r="T105" s="121"/>
      <c r="U105" s="121"/>
      <c r="V105" s="121"/>
      <c r="W105" s="552" t="s">
        <v>213</v>
      </c>
    </row>
    <row r="106" spans="1:23" s="165" customFormat="1" ht="38.25" customHeight="1">
      <c r="A106" s="134"/>
      <c r="B106" s="571"/>
      <c r="C106" s="763">
        <v>4</v>
      </c>
      <c r="D106" s="595" t="s">
        <v>375</v>
      </c>
      <c r="E106" s="138"/>
      <c r="F106" s="145"/>
      <c r="G106" s="138"/>
      <c r="H106" s="138"/>
      <c r="I106" s="138"/>
      <c r="J106" s="513"/>
      <c r="K106" s="137"/>
      <c r="L106" s="137"/>
      <c r="M106" s="137"/>
      <c r="N106" s="137"/>
      <c r="O106" s="154"/>
      <c r="P106" s="154"/>
      <c r="Q106" s="131"/>
      <c r="R106" s="118"/>
      <c r="S106" s="126"/>
      <c r="T106" s="127"/>
      <c r="U106" s="127"/>
      <c r="V106" s="127"/>
      <c r="W106" s="126"/>
    </row>
    <row r="107" spans="1:23" s="165" customFormat="1" ht="42.75" customHeight="1">
      <c r="A107" s="134"/>
      <c r="B107" s="571"/>
      <c r="C107" s="763">
        <v>5</v>
      </c>
      <c r="D107" s="595" t="s">
        <v>375</v>
      </c>
      <c r="E107" s="138"/>
      <c r="F107" s="145"/>
      <c r="G107" s="138"/>
      <c r="H107" s="138"/>
      <c r="I107" s="138"/>
      <c r="J107" s="513"/>
      <c r="K107" s="137"/>
      <c r="L107" s="137"/>
      <c r="M107" s="137"/>
      <c r="N107" s="137"/>
      <c r="O107" s="154"/>
      <c r="P107" s="154"/>
      <c r="Q107" s="131"/>
      <c r="R107" s="118"/>
      <c r="S107" s="126"/>
      <c r="T107" s="127"/>
      <c r="U107" s="127"/>
      <c r="V107" s="127"/>
      <c r="W107" s="126"/>
    </row>
    <row r="108" spans="1:23" s="264" customFormat="1" ht="29.25" customHeight="1">
      <c r="A108" s="263"/>
      <c r="B108" s="446"/>
      <c r="C108" s="459" t="s">
        <v>62</v>
      </c>
      <c r="D108" s="158" t="s">
        <v>63</v>
      </c>
      <c r="E108" s="341">
        <f>E109</f>
        <v>0</v>
      </c>
      <c r="F108" s="341">
        <f t="shared" ref="F108:W108" si="27">F109</f>
        <v>0</v>
      </c>
      <c r="G108" s="341">
        <f t="shared" si="27"/>
        <v>0</v>
      </c>
      <c r="H108" s="341">
        <f t="shared" si="27"/>
        <v>0</v>
      </c>
      <c r="I108" s="341">
        <f t="shared" si="27"/>
        <v>0</v>
      </c>
      <c r="J108" s="341">
        <f t="shared" si="27"/>
        <v>0</v>
      </c>
      <c r="K108" s="341">
        <f t="shared" si="27"/>
        <v>0</v>
      </c>
      <c r="L108" s="341">
        <f t="shared" si="27"/>
        <v>25</v>
      </c>
      <c r="M108" s="341">
        <f t="shared" si="27"/>
        <v>0</v>
      </c>
      <c r="N108" s="341">
        <f t="shared" si="27"/>
        <v>25</v>
      </c>
      <c r="O108" s="341" t="str">
        <f t="shared" si="27"/>
        <v>อย่างน้อยร้อยละ 80 ของผู้เข้าร่วมโครงการได้รับความรู้เพิ่มมากขึ้น</v>
      </c>
      <c r="P108" s="341" t="str">
        <f t="shared" si="27"/>
        <v>ผู้เข้าร่วมโครงการสามารถนำความรู้ไปใช้ประโยชน์ได้อยู่ในระดับมาก</v>
      </c>
      <c r="Q108" s="341">
        <f t="shared" si="27"/>
        <v>22372</v>
      </c>
      <c r="R108" s="341">
        <f t="shared" si="27"/>
        <v>0</v>
      </c>
      <c r="S108" s="341">
        <f t="shared" si="27"/>
        <v>0</v>
      </c>
      <c r="T108" s="341">
        <f t="shared" si="27"/>
        <v>0</v>
      </c>
      <c r="U108" s="341">
        <f t="shared" si="27"/>
        <v>0</v>
      </c>
      <c r="V108" s="341">
        <f t="shared" si="27"/>
        <v>0</v>
      </c>
      <c r="W108" s="341" t="str">
        <f t="shared" si="27"/>
        <v>ฝ่ายบริหารและวางแผน</v>
      </c>
    </row>
    <row r="109" spans="1:23" s="264" customFormat="1" ht="108.75" customHeight="1">
      <c r="A109" s="263"/>
      <c r="B109" s="446"/>
      <c r="C109" s="452">
        <v>1</v>
      </c>
      <c r="D109" s="130" t="s">
        <v>244</v>
      </c>
      <c r="E109" s="145">
        <v>0</v>
      </c>
      <c r="F109" s="301">
        <v>0</v>
      </c>
      <c r="G109" s="301">
        <v>0</v>
      </c>
      <c r="H109" s="301">
        <v>0</v>
      </c>
      <c r="I109" s="301">
        <v>0</v>
      </c>
      <c r="J109" s="153">
        <v>0</v>
      </c>
      <c r="K109" s="301">
        <v>0</v>
      </c>
      <c r="L109" s="301">
        <v>25</v>
      </c>
      <c r="M109" s="301">
        <v>0</v>
      </c>
      <c r="N109" s="301">
        <f>SUM(K109:M109)</f>
        <v>25</v>
      </c>
      <c r="O109" s="119" t="s">
        <v>106</v>
      </c>
      <c r="P109" s="119" t="s">
        <v>107</v>
      </c>
      <c r="Q109" s="166">
        <v>22372</v>
      </c>
      <c r="R109" s="119"/>
      <c r="S109" s="194"/>
      <c r="T109" s="121"/>
      <c r="U109" s="121"/>
      <c r="V109" s="121"/>
      <c r="W109" s="552" t="s">
        <v>213</v>
      </c>
    </row>
    <row r="110" spans="1:23" s="165" customFormat="1" ht="36" customHeight="1">
      <c r="A110" s="134"/>
      <c r="B110" s="571"/>
      <c r="C110" s="763">
        <v>2</v>
      </c>
      <c r="D110" s="595" t="s">
        <v>375</v>
      </c>
      <c r="E110" s="138"/>
      <c r="F110" s="145"/>
      <c r="G110" s="138"/>
      <c r="H110" s="138"/>
      <c r="I110" s="138"/>
      <c r="J110" s="513"/>
      <c r="K110" s="137"/>
      <c r="L110" s="137"/>
      <c r="M110" s="137"/>
      <c r="N110" s="137"/>
      <c r="O110" s="154"/>
      <c r="P110" s="154"/>
      <c r="Q110" s="131"/>
      <c r="R110" s="118"/>
      <c r="S110" s="126"/>
      <c r="T110" s="127"/>
      <c r="U110" s="127"/>
      <c r="V110" s="127"/>
      <c r="W110" s="126"/>
    </row>
    <row r="111" spans="1:23" s="165" customFormat="1" ht="37.5" customHeight="1">
      <c r="A111" s="134"/>
      <c r="B111" s="571"/>
      <c r="C111" s="763">
        <v>3</v>
      </c>
      <c r="D111" s="595" t="s">
        <v>375</v>
      </c>
      <c r="E111" s="138"/>
      <c r="F111" s="145"/>
      <c r="G111" s="138"/>
      <c r="H111" s="138"/>
      <c r="I111" s="138"/>
      <c r="J111" s="513"/>
      <c r="K111" s="137"/>
      <c r="L111" s="137"/>
      <c r="M111" s="137"/>
      <c r="N111" s="137"/>
      <c r="O111" s="154"/>
      <c r="P111" s="154"/>
      <c r="Q111" s="131"/>
      <c r="R111" s="118"/>
      <c r="S111" s="126"/>
      <c r="T111" s="127"/>
      <c r="U111" s="127"/>
      <c r="V111" s="127"/>
      <c r="W111" s="126"/>
    </row>
    <row r="112" spans="1:23" s="267" customFormat="1" ht="30.75" customHeight="1">
      <c r="A112" s="230"/>
      <c r="B112" s="443"/>
      <c r="C112" s="459" t="s">
        <v>64</v>
      </c>
      <c r="D112" s="160" t="s">
        <v>65</v>
      </c>
      <c r="E112" s="341">
        <f>E115</f>
        <v>0</v>
      </c>
      <c r="F112" s="341"/>
      <c r="G112" s="341"/>
      <c r="H112" s="341"/>
      <c r="I112" s="341"/>
      <c r="J112" s="341"/>
      <c r="K112" s="350"/>
      <c r="L112" s="350"/>
      <c r="M112" s="350"/>
      <c r="N112" s="350"/>
      <c r="O112" s="265"/>
      <c r="P112" s="265"/>
      <c r="Q112" s="260"/>
      <c r="R112" s="157"/>
      <c r="S112" s="266"/>
      <c r="T112" s="266"/>
      <c r="U112" s="266"/>
      <c r="V112" s="266"/>
      <c r="W112" s="556"/>
    </row>
    <row r="113" spans="1:23" s="165" customFormat="1" ht="25.5" customHeight="1">
      <c r="A113" s="134"/>
      <c r="B113" s="571"/>
      <c r="C113" s="763">
        <v>1</v>
      </c>
      <c r="D113" s="595" t="s">
        <v>375</v>
      </c>
      <c r="E113" s="138"/>
      <c r="F113" s="145"/>
      <c r="G113" s="138"/>
      <c r="H113" s="138"/>
      <c r="I113" s="138"/>
      <c r="J113" s="513"/>
      <c r="K113" s="137"/>
      <c r="L113" s="137"/>
      <c r="M113" s="137"/>
      <c r="N113" s="137"/>
      <c r="O113" s="154"/>
      <c r="P113" s="154"/>
      <c r="Q113" s="131"/>
      <c r="R113" s="118"/>
      <c r="S113" s="126"/>
      <c r="T113" s="127"/>
      <c r="U113" s="127"/>
      <c r="V113" s="127"/>
      <c r="W113" s="126"/>
    </row>
    <row r="114" spans="1:23" s="165" customFormat="1" ht="101.25" hidden="1" customHeight="1">
      <c r="A114" s="134"/>
      <c r="B114" s="571"/>
      <c r="C114" s="763">
        <v>2</v>
      </c>
      <c r="D114" s="595" t="s">
        <v>375</v>
      </c>
      <c r="E114" s="138"/>
      <c r="F114" s="145"/>
      <c r="G114" s="138"/>
      <c r="H114" s="138"/>
      <c r="I114" s="138"/>
      <c r="J114" s="513"/>
      <c r="K114" s="137"/>
      <c r="L114" s="137"/>
      <c r="M114" s="137"/>
      <c r="N114" s="137"/>
      <c r="O114" s="154"/>
      <c r="P114" s="154"/>
      <c r="Q114" s="131"/>
      <c r="R114" s="118"/>
      <c r="S114" s="126"/>
      <c r="T114" s="127"/>
      <c r="U114" s="127"/>
      <c r="V114" s="127"/>
      <c r="W114" s="126"/>
    </row>
    <row r="115" spans="1:23" s="267" customFormat="1" ht="27.75" hidden="1" customHeight="1">
      <c r="A115" s="230"/>
      <c r="B115" s="443"/>
      <c r="C115" s="448"/>
      <c r="D115" s="130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</row>
    <row r="116" spans="1:23" s="267" customFormat="1" ht="41.25" hidden="1" customHeight="1">
      <c r="A116" s="230"/>
      <c r="B116" s="443"/>
      <c r="C116" s="459" t="s">
        <v>66</v>
      </c>
      <c r="D116" s="156" t="s">
        <v>67</v>
      </c>
      <c r="E116" s="342">
        <f>E119</f>
        <v>0</v>
      </c>
      <c r="F116" s="342">
        <f t="shared" ref="F116:W116" si="28">F119</f>
        <v>0</v>
      </c>
      <c r="G116" s="342">
        <f t="shared" si="28"/>
        <v>0</v>
      </c>
      <c r="H116" s="342">
        <f t="shared" si="28"/>
        <v>0</v>
      </c>
      <c r="I116" s="342">
        <f t="shared" si="28"/>
        <v>0</v>
      </c>
      <c r="J116" s="342">
        <f t="shared" si="28"/>
        <v>0</v>
      </c>
      <c r="K116" s="342">
        <f t="shared" si="28"/>
        <v>0</v>
      </c>
      <c r="L116" s="342">
        <f t="shared" si="28"/>
        <v>0</v>
      </c>
      <c r="M116" s="342">
        <f t="shared" si="28"/>
        <v>0</v>
      </c>
      <c r="N116" s="342">
        <f t="shared" si="28"/>
        <v>0</v>
      </c>
      <c r="O116" s="342">
        <f t="shared" si="28"/>
        <v>0</v>
      </c>
      <c r="P116" s="342">
        <f t="shared" si="28"/>
        <v>0</v>
      </c>
      <c r="Q116" s="342">
        <f t="shared" si="28"/>
        <v>0</v>
      </c>
      <c r="R116" s="342">
        <f t="shared" si="28"/>
        <v>0</v>
      </c>
      <c r="S116" s="342">
        <f t="shared" si="28"/>
        <v>0</v>
      </c>
      <c r="T116" s="342">
        <f t="shared" si="28"/>
        <v>0</v>
      </c>
      <c r="U116" s="342">
        <f t="shared" si="28"/>
        <v>0</v>
      </c>
      <c r="V116" s="342">
        <f t="shared" si="28"/>
        <v>0</v>
      </c>
      <c r="W116" s="342">
        <f t="shared" si="28"/>
        <v>0</v>
      </c>
    </row>
    <row r="117" spans="1:23" s="165" customFormat="1" ht="101.25" hidden="1" customHeight="1">
      <c r="A117" s="134"/>
      <c r="B117" s="571"/>
      <c r="C117" s="763">
        <v>1</v>
      </c>
      <c r="D117" s="595" t="s">
        <v>375</v>
      </c>
      <c r="E117" s="138"/>
      <c r="F117" s="145"/>
      <c r="G117" s="138"/>
      <c r="H117" s="138"/>
      <c r="I117" s="138"/>
      <c r="J117" s="513"/>
      <c r="K117" s="137"/>
      <c r="L117" s="137"/>
      <c r="M117" s="137"/>
      <c r="N117" s="137"/>
      <c r="O117" s="154"/>
      <c r="P117" s="154"/>
      <c r="Q117" s="131"/>
      <c r="R117" s="118"/>
      <c r="S117" s="126"/>
      <c r="T117" s="127"/>
      <c r="U117" s="127"/>
      <c r="V117" s="127"/>
      <c r="W117" s="126"/>
    </row>
    <row r="118" spans="1:23" s="165" customFormat="1" ht="101.25" hidden="1" customHeight="1">
      <c r="A118" s="134"/>
      <c r="B118" s="571"/>
      <c r="C118" s="763">
        <v>2</v>
      </c>
      <c r="D118" s="595" t="s">
        <v>375</v>
      </c>
      <c r="E118" s="138"/>
      <c r="F118" s="145"/>
      <c r="G118" s="138"/>
      <c r="H118" s="138"/>
      <c r="I118" s="138"/>
      <c r="J118" s="513"/>
      <c r="K118" s="137"/>
      <c r="L118" s="137"/>
      <c r="M118" s="137"/>
      <c r="N118" s="137"/>
      <c r="O118" s="154"/>
      <c r="P118" s="154"/>
      <c r="Q118" s="131"/>
      <c r="R118" s="118"/>
      <c r="S118" s="126"/>
      <c r="T118" s="127"/>
      <c r="U118" s="127"/>
      <c r="V118" s="127"/>
      <c r="W118" s="126"/>
    </row>
    <row r="119" spans="1:23" s="267" customFormat="1" ht="29.25" hidden="1" customHeight="1">
      <c r="A119" s="230"/>
      <c r="B119" s="443"/>
      <c r="C119" s="450"/>
      <c r="D119" s="130"/>
      <c r="E119" s="137"/>
      <c r="F119" s="149"/>
      <c r="G119" s="137"/>
      <c r="H119" s="137"/>
      <c r="I119" s="137"/>
      <c r="J119" s="301"/>
      <c r="K119" s="137"/>
      <c r="L119" s="137"/>
      <c r="M119" s="136"/>
      <c r="N119" s="137"/>
      <c r="O119" s="118"/>
      <c r="P119" s="118"/>
      <c r="Q119" s="127"/>
      <c r="R119" s="118"/>
      <c r="S119" s="134"/>
      <c r="T119" s="150"/>
      <c r="U119" s="150"/>
      <c r="V119" s="155"/>
      <c r="W119" s="126"/>
    </row>
    <row r="120" spans="1:23" s="267" customFormat="1" ht="31.5" hidden="1" customHeight="1">
      <c r="A120" s="230"/>
      <c r="B120" s="443"/>
      <c r="C120" s="459" t="s">
        <v>68</v>
      </c>
      <c r="D120" s="156" t="s">
        <v>69</v>
      </c>
      <c r="E120" s="341">
        <f>E123</f>
        <v>0</v>
      </c>
      <c r="F120" s="341">
        <f t="shared" ref="F120:W120" si="29">F123</f>
        <v>0</v>
      </c>
      <c r="G120" s="341">
        <f t="shared" si="29"/>
        <v>0</v>
      </c>
      <c r="H120" s="341">
        <f t="shared" si="29"/>
        <v>0</v>
      </c>
      <c r="I120" s="341">
        <f t="shared" si="29"/>
        <v>0</v>
      </c>
      <c r="J120" s="341">
        <f t="shared" si="29"/>
        <v>0</v>
      </c>
      <c r="K120" s="341">
        <f t="shared" si="29"/>
        <v>0</v>
      </c>
      <c r="L120" s="341">
        <f t="shared" si="29"/>
        <v>0</v>
      </c>
      <c r="M120" s="341">
        <f t="shared" si="29"/>
        <v>0</v>
      </c>
      <c r="N120" s="341">
        <f t="shared" si="29"/>
        <v>0</v>
      </c>
      <c r="O120" s="341">
        <f t="shared" si="29"/>
        <v>0</v>
      </c>
      <c r="P120" s="341">
        <f t="shared" si="29"/>
        <v>0</v>
      </c>
      <c r="Q120" s="341">
        <f t="shared" si="29"/>
        <v>0</v>
      </c>
      <c r="R120" s="341">
        <f t="shared" si="29"/>
        <v>0</v>
      </c>
      <c r="S120" s="341">
        <f t="shared" si="29"/>
        <v>0</v>
      </c>
      <c r="T120" s="341">
        <f t="shared" si="29"/>
        <v>0</v>
      </c>
      <c r="U120" s="341">
        <f t="shared" si="29"/>
        <v>0</v>
      </c>
      <c r="V120" s="341">
        <f t="shared" si="29"/>
        <v>0</v>
      </c>
      <c r="W120" s="341">
        <f t="shared" si="29"/>
        <v>0</v>
      </c>
    </row>
    <row r="121" spans="1:23" s="165" customFormat="1" ht="101.25" hidden="1" customHeight="1">
      <c r="A121" s="134"/>
      <c r="B121" s="571"/>
      <c r="C121" s="763">
        <v>1</v>
      </c>
      <c r="D121" s="595" t="s">
        <v>375</v>
      </c>
      <c r="E121" s="138"/>
      <c r="F121" s="145"/>
      <c r="G121" s="138"/>
      <c r="H121" s="138"/>
      <c r="I121" s="138"/>
      <c r="J121" s="513"/>
      <c r="K121" s="137"/>
      <c r="L121" s="137"/>
      <c r="M121" s="137"/>
      <c r="N121" s="137"/>
      <c r="O121" s="154"/>
      <c r="P121" s="154"/>
      <c r="Q121" s="131"/>
      <c r="R121" s="118"/>
      <c r="S121" s="126"/>
      <c r="T121" s="127"/>
      <c r="U121" s="127"/>
      <c r="V121" s="127"/>
      <c r="W121" s="126"/>
    </row>
    <row r="122" spans="1:23" s="165" customFormat="1" ht="101.25" hidden="1" customHeight="1">
      <c r="A122" s="134"/>
      <c r="B122" s="571"/>
      <c r="C122" s="763">
        <v>2</v>
      </c>
      <c r="D122" s="595" t="s">
        <v>375</v>
      </c>
      <c r="E122" s="138"/>
      <c r="F122" s="145"/>
      <c r="G122" s="138"/>
      <c r="H122" s="138"/>
      <c r="I122" s="138"/>
      <c r="J122" s="513"/>
      <c r="K122" s="137"/>
      <c r="L122" s="137"/>
      <c r="M122" s="137"/>
      <c r="N122" s="137"/>
      <c r="O122" s="154"/>
      <c r="P122" s="154"/>
      <c r="Q122" s="131"/>
      <c r="R122" s="118"/>
      <c r="S122" s="126"/>
      <c r="T122" s="127"/>
      <c r="U122" s="127"/>
      <c r="V122" s="127"/>
      <c r="W122" s="126"/>
    </row>
    <row r="123" spans="1:23" s="267" customFormat="1" ht="25.5" hidden="1" customHeight="1">
      <c r="A123" s="230"/>
      <c r="B123" s="443"/>
      <c r="C123" s="461"/>
      <c r="D123" s="130"/>
      <c r="E123" s="145"/>
      <c r="F123" s="136"/>
      <c r="G123" s="136"/>
      <c r="H123" s="136"/>
      <c r="I123" s="136"/>
      <c r="J123" s="338"/>
      <c r="K123" s="136"/>
      <c r="L123" s="281"/>
      <c r="M123" s="281"/>
      <c r="N123" s="281"/>
      <c r="O123" s="118"/>
      <c r="P123" s="118"/>
      <c r="Q123" s="144"/>
      <c r="R123" s="118"/>
      <c r="S123" s="123"/>
      <c r="T123" s="127"/>
      <c r="U123" s="127"/>
      <c r="V123" s="127"/>
      <c r="W123" s="123"/>
    </row>
    <row r="124" spans="1:23" hidden="1">
      <c r="A124" s="403"/>
      <c r="B124" s="619"/>
      <c r="C124" s="453">
        <v>2.2000000000000002</v>
      </c>
      <c r="D124" s="508" t="s">
        <v>70</v>
      </c>
      <c r="E124" s="343">
        <f>E125</f>
        <v>0</v>
      </c>
      <c r="F124" s="343">
        <f t="shared" ref="F124:J124" si="30">F125</f>
        <v>0</v>
      </c>
      <c r="G124" s="343">
        <f t="shared" si="30"/>
        <v>0</v>
      </c>
      <c r="H124" s="343">
        <f t="shared" si="30"/>
        <v>0</v>
      </c>
      <c r="I124" s="343">
        <f t="shared" si="30"/>
        <v>0</v>
      </c>
      <c r="J124" s="343">
        <f t="shared" si="30"/>
        <v>0</v>
      </c>
      <c r="K124" s="348"/>
      <c r="L124" s="348"/>
      <c r="M124" s="348"/>
      <c r="N124" s="348"/>
      <c r="O124" s="171"/>
      <c r="P124" s="171"/>
      <c r="Q124" s="252"/>
      <c r="R124" s="171"/>
      <c r="S124" s="251"/>
      <c r="T124" s="162"/>
      <c r="U124" s="162"/>
      <c r="V124" s="162"/>
      <c r="W124" s="553"/>
    </row>
    <row r="125" spans="1:23" hidden="1">
      <c r="A125" s="403"/>
      <c r="B125" s="626"/>
      <c r="C125" s="457" t="s">
        <v>71</v>
      </c>
      <c r="D125" s="156" t="s">
        <v>72</v>
      </c>
      <c r="E125" s="341">
        <f>E126</f>
        <v>0</v>
      </c>
      <c r="F125" s="341">
        <f t="shared" ref="F125" si="31">F126</f>
        <v>0</v>
      </c>
      <c r="G125" s="341">
        <f t="shared" ref="G125" si="32">G126</f>
        <v>0</v>
      </c>
      <c r="H125" s="341">
        <f t="shared" ref="H125" si="33">H126</f>
        <v>0</v>
      </c>
      <c r="I125" s="341">
        <f t="shared" ref="I125" si="34">I126</f>
        <v>0</v>
      </c>
      <c r="J125" s="341">
        <f t="shared" ref="J125" si="35">J126</f>
        <v>0</v>
      </c>
      <c r="K125" s="341"/>
      <c r="L125" s="341"/>
      <c r="M125" s="341"/>
      <c r="N125" s="341"/>
      <c r="O125" s="341"/>
      <c r="P125" s="341"/>
      <c r="Q125" s="341"/>
      <c r="R125" s="341">
        <f t="shared" ref="R125" si="36">R126</f>
        <v>0</v>
      </c>
      <c r="S125" s="341">
        <f t="shared" ref="S125" si="37">S126</f>
        <v>0</v>
      </c>
      <c r="T125" s="341">
        <f t="shared" ref="T125" si="38">T126</f>
        <v>0</v>
      </c>
      <c r="U125" s="341">
        <f t="shared" ref="U125" si="39">U126</f>
        <v>0</v>
      </c>
      <c r="V125" s="341">
        <f t="shared" ref="V125" si="40">V126</f>
        <v>0</v>
      </c>
      <c r="W125" s="341"/>
    </row>
    <row r="126" spans="1:23" ht="93" hidden="1">
      <c r="A126" s="403"/>
      <c r="B126" s="626"/>
      <c r="C126" s="460">
        <v>1</v>
      </c>
      <c r="D126" s="130" t="s">
        <v>105</v>
      </c>
      <c r="E126" s="324"/>
      <c r="F126" s="324"/>
      <c r="G126" s="325"/>
      <c r="H126" s="325"/>
      <c r="I126" s="325"/>
      <c r="J126" s="325"/>
      <c r="K126" s="301">
        <f>SUM(K98:K125)</f>
        <v>0</v>
      </c>
      <c r="L126" s="301">
        <v>10</v>
      </c>
      <c r="M126" s="301" t="s">
        <v>103</v>
      </c>
      <c r="N126" s="301">
        <f>SUM(K126:M126)</f>
        <v>10</v>
      </c>
      <c r="O126" s="119" t="s">
        <v>106</v>
      </c>
      <c r="P126" s="119" t="s">
        <v>107</v>
      </c>
      <c r="Q126" s="166" t="s">
        <v>108</v>
      </c>
      <c r="R126" s="119"/>
      <c r="S126" s="194"/>
      <c r="T126" s="121"/>
      <c r="U126" s="121"/>
      <c r="V126" s="121"/>
      <c r="W126" s="552" t="s">
        <v>109</v>
      </c>
    </row>
    <row r="127" spans="1:23" ht="93" hidden="1">
      <c r="A127" s="434"/>
      <c r="B127" s="615"/>
      <c r="C127" s="460">
        <v>2</v>
      </c>
      <c r="D127" s="130" t="s">
        <v>110</v>
      </c>
      <c r="E127" s="324"/>
      <c r="F127" s="324"/>
      <c r="G127" s="325"/>
      <c r="H127" s="325"/>
      <c r="I127" s="325"/>
      <c r="J127" s="325"/>
      <c r="K127" s="301">
        <v>50</v>
      </c>
      <c r="L127" s="301">
        <v>10</v>
      </c>
      <c r="M127" s="301" t="s">
        <v>103</v>
      </c>
      <c r="N127" s="301">
        <f>SUM(K127:M127)</f>
        <v>60</v>
      </c>
      <c r="O127" s="119" t="s">
        <v>106</v>
      </c>
      <c r="P127" s="119" t="s">
        <v>107</v>
      </c>
      <c r="Q127" s="166" t="s">
        <v>111</v>
      </c>
      <c r="R127" s="119"/>
      <c r="S127" s="194"/>
      <c r="T127" s="121"/>
      <c r="U127" s="121"/>
      <c r="V127" s="121"/>
      <c r="W127" s="552" t="s">
        <v>109</v>
      </c>
    </row>
    <row r="128" spans="1:23" ht="40.5" hidden="1" customHeight="1">
      <c r="B128" s="626"/>
      <c r="C128" s="459" t="s">
        <v>73</v>
      </c>
      <c r="D128" s="156" t="s">
        <v>74</v>
      </c>
      <c r="E128" s="341">
        <f>E129</f>
        <v>0</v>
      </c>
      <c r="F128" s="341">
        <f t="shared" ref="F128:W128" si="41">F129</f>
        <v>0</v>
      </c>
      <c r="G128" s="341">
        <f t="shared" si="41"/>
        <v>0</v>
      </c>
      <c r="H128" s="341">
        <f t="shared" si="41"/>
        <v>0</v>
      </c>
      <c r="I128" s="341">
        <f t="shared" si="41"/>
        <v>0</v>
      </c>
      <c r="J128" s="341">
        <f t="shared" si="41"/>
        <v>0</v>
      </c>
      <c r="K128" s="341">
        <f t="shared" si="41"/>
        <v>0</v>
      </c>
      <c r="L128" s="341">
        <f t="shared" si="41"/>
        <v>0</v>
      </c>
      <c r="M128" s="341">
        <f t="shared" si="41"/>
        <v>0</v>
      </c>
      <c r="N128" s="341">
        <f t="shared" si="41"/>
        <v>0</v>
      </c>
      <c r="O128" s="341">
        <f t="shared" si="41"/>
        <v>0</v>
      </c>
      <c r="P128" s="341">
        <f t="shared" si="41"/>
        <v>0</v>
      </c>
      <c r="Q128" s="341">
        <f t="shared" si="41"/>
        <v>0</v>
      </c>
      <c r="R128" s="341">
        <f t="shared" si="41"/>
        <v>0</v>
      </c>
      <c r="S128" s="341">
        <f t="shared" si="41"/>
        <v>0</v>
      </c>
      <c r="T128" s="341">
        <f t="shared" si="41"/>
        <v>0</v>
      </c>
      <c r="U128" s="341">
        <f t="shared" si="41"/>
        <v>0</v>
      </c>
      <c r="V128" s="341">
        <f t="shared" si="41"/>
        <v>0</v>
      </c>
      <c r="W128" s="341">
        <f t="shared" si="41"/>
        <v>0</v>
      </c>
    </row>
    <row r="129" spans="2:23" hidden="1">
      <c r="B129" s="626"/>
      <c r="C129" s="450"/>
      <c r="D129" s="130"/>
      <c r="E129" s="304"/>
      <c r="F129" s="145"/>
      <c r="G129" s="304"/>
      <c r="H129" s="304"/>
      <c r="I129" s="304"/>
      <c r="J129" s="161"/>
      <c r="K129" s="137"/>
      <c r="L129" s="137"/>
      <c r="M129" s="137"/>
      <c r="N129" s="137"/>
      <c r="O129" s="119"/>
      <c r="P129" s="119"/>
      <c r="Q129" s="131"/>
      <c r="R129" s="118"/>
      <c r="S129" s="134"/>
      <c r="T129" s="133"/>
      <c r="U129" s="133"/>
      <c r="V129" s="133"/>
      <c r="W129" s="126"/>
    </row>
    <row r="130" spans="2:23" ht="409.5" hidden="1">
      <c r="B130" s="615"/>
      <c r="C130" s="462"/>
      <c r="D130" s="239" t="s">
        <v>37</v>
      </c>
      <c r="E130" s="345"/>
      <c r="F130" s="345"/>
      <c r="G130" s="345"/>
      <c r="H130" s="345"/>
      <c r="I130" s="345"/>
      <c r="J130" s="345"/>
      <c r="K130" s="351"/>
      <c r="L130" s="351"/>
      <c r="M130" s="351"/>
      <c r="N130" s="351"/>
      <c r="O130" s="503"/>
      <c r="P130" s="503"/>
      <c r="Q130" s="270"/>
      <c r="R130" s="503"/>
      <c r="S130" s="271"/>
      <c r="T130" s="502"/>
      <c r="U130" s="502"/>
      <c r="V130" s="502"/>
      <c r="W130" s="557"/>
    </row>
    <row r="131" spans="2:23">
      <c r="E131" s="431"/>
      <c r="F131" s="431"/>
      <c r="G131" s="431"/>
      <c r="H131" s="431"/>
      <c r="I131" s="431"/>
      <c r="J131" s="431"/>
      <c r="K131" s="432"/>
      <c r="L131" s="432"/>
      <c r="M131" s="432"/>
      <c r="N131" s="432"/>
      <c r="O131" s="404"/>
      <c r="P131" s="404"/>
      <c r="Q131" s="221"/>
      <c r="R131" s="433"/>
      <c r="S131" s="228"/>
      <c r="T131" s="221"/>
      <c r="U131" s="221"/>
      <c r="V131" s="221"/>
      <c r="W131" s="625"/>
    </row>
    <row r="132" spans="2:23" ht="20.25" customHeight="1">
      <c r="E132" s="431"/>
      <c r="F132" s="431"/>
      <c r="G132" s="431"/>
      <c r="H132" s="431"/>
      <c r="I132" s="431"/>
      <c r="J132" s="431"/>
      <c r="K132" s="432"/>
      <c r="L132" s="432"/>
      <c r="M132" s="432"/>
      <c r="N132" s="432"/>
      <c r="O132" s="404"/>
      <c r="P132" s="404"/>
      <c r="Q132" s="221"/>
      <c r="R132" s="433"/>
      <c r="S132" s="228"/>
      <c r="T132" s="221"/>
      <c r="U132" s="221"/>
      <c r="V132" s="221"/>
      <c r="W132" s="549"/>
    </row>
    <row r="133" spans="2:23">
      <c r="E133" s="431"/>
      <c r="F133" s="431"/>
      <c r="G133" s="431"/>
      <c r="H133" s="431"/>
      <c r="I133" s="431"/>
      <c r="J133" s="431"/>
      <c r="K133" s="432"/>
      <c r="L133" s="432"/>
      <c r="M133" s="432"/>
      <c r="N133" s="432"/>
      <c r="O133" s="404"/>
      <c r="P133" s="404"/>
      <c r="Q133" s="221"/>
      <c r="R133" s="433"/>
      <c r="S133" s="228"/>
      <c r="T133" s="221"/>
      <c r="U133" s="221"/>
      <c r="V133" s="221"/>
      <c r="W133" s="549"/>
    </row>
    <row r="134" spans="2:23" ht="21.75" customHeight="1">
      <c r="E134" s="431"/>
      <c r="F134" s="431"/>
      <c r="G134" s="431"/>
      <c r="H134" s="431"/>
      <c r="I134" s="431"/>
      <c r="J134" s="431"/>
      <c r="K134" s="432"/>
      <c r="L134" s="432"/>
      <c r="M134" s="432"/>
      <c r="N134" s="432"/>
      <c r="O134" s="404"/>
      <c r="P134" s="404"/>
      <c r="Q134" s="221"/>
      <c r="R134" s="433"/>
      <c r="S134" s="228"/>
      <c r="T134" s="221"/>
      <c r="U134" s="221"/>
      <c r="V134" s="221"/>
      <c r="W134" s="549"/>
    </row>
    <row r="136" spans="2:23" ht="19.5" customHeight="1"/>
  </sheetData>
  <mergeCells count="37">
    <mergeCell ref="C90:C91"/>
    <mergeCell ref="W7:W8"/>
    <mergeCell ref="V7:V8"/>
    <mergeCell ref="U7:U8"/>
    <mergeCell ref="T7:T8"/>
    <mergeCell ref="C10:D10"/>
    <mergeCell ref="A3:A6"/>
    <mergeCell ref="B3:D6"/>
    <mergeCell ref="A7:D7"/>
    <mergeCell ref="B8:D8"/>
    <mergeCell ref="S7:S8"/>
    <mergeCell ref="R7:R8"/>
    <mergeCell ref="Q7:Q8"/>
    <mergeCell ref="E7:E8"/>
    <mergeCell ref="F7:F8"/>
    <mergeCell ref="W4:W5"/>
    <mergeCell ref="T3:V3"/>
    <mergeCell ref="T4:V4"/>
    <mergeCell ref="G5:G6"/>
    <mergeCell ref="I7:I8"/>
    <mergeCell ref="J7:J8"/>
    <mergeCell ref="P7:P8"/>
    <mergeCell ref="O7:O8"/>
    <mergeCell ref="H7:H8"/>
    <mergeCell ref="G7:G8"/>
    <mergeCell ref="N7:N8"/>
    <mergeCell ref="M7:M8"/>
    <mergeCell ref="L7:L8"/>
    <mergeCell ref="K7:K8"/>
    <mergeCell ref="C1:R1"/>
    <mergeCell ref="C2:R2"/>
    <mergeCell ref="E3:I3"/>
    <mergeCell ref="K3:N4"/>
    <mergeCell ref="O3:P3"/>
    <mergeCell ref="G4:I4"/>
    <mergeCell ref="O4:P4"/>
    <mergeCell ref="J3:J6"/>
  </mergeCells>
  <printOptions horizontalCentered="1"/>
  <pageMargins left="0.39370078740157483" right="0.39370078740157483" top="0.78740157480314965" bottom="0.59055118110236227" header="0.51181102362204722" footer="0.51181102362204722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Y58"/>
  <sheetViews>
    <sheetView topLeftCell="A19" zoomScale="90" zoomScaleNormal="90" zoomScaleSheetLayoutView="75" zoomScalePageLayoutView="60" workbookViewId="0">
      <selection activeCell="D40" sqref="D40"/>
    </sheetView>
  </sheetViews>
  <sheetFormatPr defaultColWidth="5.375" defaultRowHeight="23.25"/>
  <cols>
    <col min="1" max="1" width="8.625" style="169" customWidth="1"/>
    <col min="2" max="2" width="4" style="217" customWidth="1"/>
    <col min="3" max="3" width="5.25" style="221" bestFit="1" customWidth="1"/>
    <col min="4" max="4" width="59.125" style="228" customWidth="1"/>
    <col min="5" max="9" width="12.625" style="328" customWidth="1"/>
    <col min="10" max="10" width="12.625" style="329" customWidth="1"/>
    <col min="11" max="14" width="7.375" style="328" customWidth="1"/>
    <col min="15" max="16" width="15.875" style="262" customWidth="1"/>
    <col min="17" max="17" width="12.625" style="197" customWidth="1"/>
    <col min="18" max="18" width="12.125" style="159" hidden="1" customWidth="1"/>
    <col min="19" max="19" width="12.125" style="169" hidden="1" customWidth="1"/>
    <col min="20" max="21" width="12.125" style="197" hidden="1" customWidth="1"/>
    <col min="22" max="22" width="7.625" style="197" hidden="1" customWidth="1"/>
    <col min="23" max="23" width="26" style="159" customWidth="1"/>
    <col min="24" max="16384" width="5.375" style="169"/>
  </cols>
  <sheetData>
    <row r="1" spans="1:103" ht="34.5">
      <c r="C1" s="684" t="s">
        <v>98</v>
      </c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</row>
    <row r="2" spans="1:103">
      <c r="C2" s="666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</row>
    <row r="3" spans="1:103" s="173" customFormat="1">
      <c r="A3" s="702" t="s">
        <v>26</v>
      </c>
      <c r="B3" s="692" t="s">
        <v>87</v>
      </c>
      <c r="C3" s="693"/>
      <c r="D3" s="694"/>
      <c r="E3" s="686" t="s">
        <v>101</v>
      </c>
      <c r="F3" s="687"/>
      <c r="G3" s="687"/>
      <c r="H3" s="687"/>
      <c r="I3" s="688"/>
      <c r="J3" s="689" t="s">
        <v>18</v>
      </c>
      <c r="K3" s="692" t="s">
        <v>89</v>
      </c>
      <c r="L3" s="693"/>
      <c r="M3" s="693"/>
      <c r="N3" s="694"/>
      <c r="O3" s="692" t="s">
        <v>19</v>
      </c>
      <c r="P3" s="694"/>
      <c r="Q3" s="362" t="s">
        <v>21</v>
      </c>
      <c r="R3" s="200" t="s">
        <v>10</v>
      </c>
      <c r="S3" s="369" t="s">
        <v>12</v>
      </c>
      <c r="T3" s="698" t="s">
        <v>23</v>
      </c>
      <c r="U3" s="698"/>
      <c r="V3" s="698"/>
      <c r="W3" s="200" t="s">
        <v>42</v>
      </c>
    </row>
    <row r="4" spans="1:103" s="173" customFormat="1">
      <c r="A4" s="706"/>
      <c r="B4" s="699"/>
      <c r="C4" s="713"/>
      <c r="D4" s="700"/>
      <c r="E4" s="362"/>
      <c r="F4" s="362"/>
      <c r="G4" s="669" t="s">
        <v>5</v>
      </c>
      <c r="H4" s="669"/>
      <c r="I4" s="669"/>
      <c r="J4" s="690"/>
      <c r="K4" s="695"/>
      <c r="L4" s="696"/>
      <c r="M4" s="696"/>
      <c r="N4" s="697"/>
      <c r="O4" s="699" t="s">
        <v>20</v>
      </c>
      <c r="P4" s="700"/>
      <c r="Q4" s="363" t="s">
        <v>22</v>
      </c>
      <c r="R4" s="201" t="s">
        <v>11</v>
      </c>
      <c r="S4" s="174" t="s">
        <v>10</v>
      </c>
      <c r="T4" s="701" t="s">
        <v>28</v>
      </c>
      <c r="U4" s="701"/>
      <c r="V4" s="701"/>
      <c r="W4" s="201" t="s">
        <v>10</v>
      </c>
    </row>
    <row r="5" spans="1:103" s="173" customFormat="1">
      <c r="A5" s="706"/>
      <c r="B5" s="699"/>
      <c r="C5" s="713"/>
      <c r="D5" s="700"/>
      <c r="E5" s="111" t="s">
        <v>88</v>
      </c>
      <c r="F5" s="111" t="s">
        <v>88</v>
      </c>
      <c r="G5" s="702" t="s">
        <v>6</v>
      </c>
      <c r="H5" s="362" t="s">
        <v>7</v>
      </c>
      <c r="I5" s="362" t="s">
        <v>7</v>
      </c>
      <c r="J5" s="690"/>
      <c r="K5" s="362" t="s">
        <v>14</v>
      </c>
      <c r="L5" s="362" t="s">
        <v>15</v>
      </c>
      <c r="M5" s="362" t="s">
        <v>16</v>
      </c>
      <c r="N5" s="362" t="s">
        <v>18</v>
      </c>
      <c r="O5" s="362" t="s">
        <v>29</v>
      </c>
      <c r="P5" s="362" t="s">
        <v>29</v>
      </c>
      <c r="Q5" s="363" t="s">
        <v>32</v>
      </c>
      <c r="R5" s="202"/>
      <c r="S5" s="174" t="s">
        <v>11</v>
      </c>
      <c r="T5" s="369" t="s">
        <v>24</v>
      </c>
      <c r="U5" s="369" t="s">
        <v>26</v>
      </c>
      <c r="V5" s="369" t="s">
        <v>27</v>
      </c>
      <c r="W5" s="201"/>
    </row>
    <row r="6" spans="1:103" s="173" customFormat="1">
      <c r="A6" s="703"/>
      <c r="B6" s="695"/>
      <c r="C6" s="696"/>
      <c r="D6" s="697"/>
      <c r="E6" s="112" t="s">
        <v>8</v>
      </c>
      <c r="F6" s="112" t="s">
        <v>3</v>
      </c>
      <c r="G6" s="703"/>
      <c r="H6" s="364" t="s">
        <v>8</v>
      </c>
      <c r="I6" s="364" t="s">
        <v>9</v>
      </c>
      <c r="J6" s="691"/>
      <c r="K6" s="364"/>
      <c r="L6" s="364"/>
      <c r="M6" s="364" t="s">
        <v>17</v>
      </c>
      <c r="N6" s="364"/>
      <c r="O6" s="364" t="s">
        <v>1</v>
      </c>
      <c r="P6" s="364" t="s">
        <v>30</v>
      </c>
      <c r="Q6" s="364"/>
      <c r="R6" s="203"/>
      <c r="S6" s="176"/>
      <c r="T6" s="370" t="s">
        <v>25</v>
      </c>
      <c r="U6" s="370"/>
      <c r="V6" s="370"/>
      <c r="W6" s="605"/>
    </row>
    <row r="7" spans="1:103" s="179" customFormat="1">
      <c r="A7" s="707" t="s">
        <v>99</v>
      </c>
      <c r="B7" s="708"/>
      <c r="C7" s="708"/>
      <c r="D7" s="709"/>
      <c r="E7" s="311">
        <f>E8</f>
        <v>40000</v>
      </c>
      <c r="F7" s="311">
        <f t="shared" ref="F7:J7" si="0">F8</f>
        <v>270000</v>
      </c>
      <c r="G7" s="311">
        <f t="shared" si="0"/>
        <v>0</v>
      </c>
      <c r="H7" s="311">
        <f t="shared" si="0"/>
        <v>0</v>
      </c>
      <c r="I7" s="311">
        <f t="shared" si="0"/>
        <v>0</v>
      </c>
      <c r="J7" s="311">
        <f t="shared" si="0"/>
        <v>310000</v>
      </c>
      <c r="K7" s="312"/>
      <c r="L7" s="312"/>
      <c r="M7" s="312"/>
      <c r="N7" s="312"/>
      <c r="O7" s="276"/>
      <c r="P7" s="276"/>
      <c r="Q7" s="181"/>
      <c r="R7" s="204"/>
      <c r="S7" s="182"/>
      <c r="T7" s="183"/>
      <c r="U7" s="183"/>
      <c r="V7" s="183"/>
      <c r="W7" s="606"/>
    </row>
    <row r="8" spans="1:103" s="116" customFormat="1">
      <c r="A8" s="710" t="s">
        <v>75</v>
      </c>
      <c r="B8" s="711"/>
      <c r="C8" s="711"/>
      <c r="D8" s="712"/>
      <c r="E8" s="313">
        <f>E9</f>
        <v>40000</v>
      </c>
      <c r="F8" s="313">
        <f t="shared" ref="F8:J8" si="1">F9</f>
        <v>270000</v>
      </c>
      <c r="G8" s="313">
        <f t="shared" si="1"/>
        <v>0</v>
      </c>
      <c r="H8" s="313">
        <f t="shared" si="1"/>
        <v>0</v>
      </c>
      <c r="I8" s="313">
        <f t="shared" si="1"/>
        <v>0</v>
      </c>
      <c r="J8" s="313">
        <f t="shared" si="1"/>
        <v>310000</v>
      </c>
      <c r="K8" s="314"/>
      <c r="L8" s="314"/>
      <c r="M8" s="314"/>
      <c r="N8" s="314"/>
      <c r="O8" s="277"/>
      <c r="P8" s="277"/>
      <c r="Q8" s="113"/>
      <c r="R8" s="167"/>
      <c r="S8" s="114"/>
      <c r="T8" s="115"/>
      <c r="U8" s="115"/>
      <c r="V8" s="115"/>
      <c r="W8" s="607"/>
    </row>
    <row r="9" spans="1:103" s="187" customFormat="1" ht="45.75" customHeight="1">
      <c r="A9" s="184"/>
      <c r="B9" s="218">
        <v>1.1000000000000001</v>
      </c>
      <c r="C9" s="704" t="s">
        <v>76</v>
      </c>
      <c r="D9" s="705"/>
      <c r="E9" s="315">
        <f>E10</f>
        <v>40000</v>
      </c>
      <c r="F9" s="315">
        <f t="shared" ref="F9:J9" si="2">F10</f>
        <v>270000</v>
      </c>
      <c r="G9" s="315">
        <f t="shared" si="2"/>
        <v>0</v>
      </c>
      <c r="H9" s="315">
        <f t="shared" si="2"/>
        <v>0</v>
      </c>
      <c r="I9" s="315">
        <f t="shared" si="2"/>
        <v>0</v>
      </c>
      <c r="J9" s="315">
        <f t="shared" si="2"/>
        <v>310000</v>
      </c>
      <c r="K9" s="300"/>
      <c r="L9" s="300"/>
      <c r="M9" s="300"/>
      <c r="N9" s="300"/>
      <c r="O9" s="242"/>
      <c r="P9" s="242"/>
      <c r="Q9" s="185"/>
      <c r="R9" s="205"/>
      <c r="S9" s="186"/>
      <c r="T9" s="185"/>
      <c r="U9" s="185"/>
      <c r="V9" s="185"/>
      <c r="W9" s="608"/>
    </row>
    <row r="10" spans="1:103" s="189" customFormat="1">
      <c r="A10" s="188"/>
      <c r="B10" s="219"/>
      <c r="C10" s="220" t="s">
        <v>77</v>
      </c>
      <c r="D10" s="206"/>
      <c r="E10" s="316">
        <f>E11+E12+E13+E15+E16+E17+E22+E25+E26</f>
        <v>40000</v>
      </c>
      <c r="F10" s="316">
        <f>F11+F12+F13+F15+F16+F17+F21+F22+F25+F26</f>
        <v>270000</v>
      </c>
      <c r="G10" s="316">
        <f t="shared" ref="G10:I10" si="3">G11+G12+G13+G15+G16+G17+G22+G25+G26</f>
        <v>0</v>
      </c>
      <c r="H10" s="316">
        <f t="shared" si="3"/>
        <v>0</v>
      </c>
      <c r="I10" s="316">
        <f t="shared" si="3"/>
        <v>0</v>
      </c>
      <c r="J10" s="317">
        <f>SUM(E10:I10)</f>
        <v>310000</v>
      </c>
      <c r="K10" s="318"/>
      <c r="L10" s="318"/>
      <c r="M10" s="318"/>
      <c r="N10" s="318"/>
      <c r="O10" s="278"/>
      <c r="P10" s="278"/>
      <c r="Q10" s="207"/>
      <c r="R10" s="208"/>
      <c r="S10" s="209"/>
      <c r="T10" s="210"/>
      <c r="U10" s="210"/>
      <c r="V10" s="210"/>
      <c r="W10" s="609"/>
    </row>
    <row r="11" spans="1:103" s="211" customFormat="1" ht="116.25">
      <c r="A11" s="141"/>
      <c r="B11" s="222"/>
      <c r="C11" s="225">
        <v>1</v>
      </c>
      <c r="D11" s="147" t="s">
        <v>114</v>
      </c>
      <c r="E11" s="319">
        <v>0</v>
      </c>
      <c r="F11" s="320">
        <v>0</v>
      </c>
      <c r="G11" s="319">
        <v>0</v>
      </c>
      <c r="H11" s="319">
        <v>0</v>
      </c>
      <c r="I11" s="319">
        <v>0</v>
      </c>
      <c r="J11" s="319">
        <v>0</v>
      </c>
      <c r="K11" s="168">
        <v>34</v>
      </c>
      <c r="L11" s="168">
        <v>16</v>
      </c>
      <c r="M11" s="168" t="s">
        <v>103</v>
      </c>
      <c r="N11" s="168">
        <v>50</v>
      </c>
      <c r="O11" s="124" t="s">
        <v>115</v>
      </c>
      <c r="P11" s="124" t="s">
        <v>116</v>
      </c>
      <c r="Q11" s="144" t="s">
        <v>117</v>
      </c>
      <c r="R11" s="123"/>
      <c r="S11" s="294"/>
      <c r="T11" s="294"/>
      <c r="U11" s="294"/>
      <c r="V11" s="294"/>
      <c r="W11" s="476" t="s">
        <v>177</v>
      </c>
    </row>
    <row r="12" spans="1:103" s="469" customFormat="1" ht="215.25" customHeight="1">
      <c r="A12" s="122"/>
      <c r="B12" s="308"/>
      <c r="C12" s="470">
        <v>2</v>
      </c>
      <c r="D12" s="471" t="s">
        <v>118</v>
      </c>
      <c r="E12" s="310">
        <v>0</v>
      </c>
      <c r="F12" s="472">
        <v>0</v>
      </c>
      <c r="G12" s="310">
        <v>0</v>
      </c>
      <c r="H12" s="310">
        <v>0</v>
      </c>
      <c r="I12" s="310">
        <v>0</v>
      </c>
      <c r="J12" s="310">
        <v>0</v>
      </c>
      <c r="K12" s="473">
        <v>30</v>
      </c>
      <c r="L12" s="473">
        <v>6</v>
      </c>
      <c r="M12" s="473">
        <v>5</v>
      </c>
      <c r="N12" s="473">
        <v>41</v>
      </c>
      <c r="O12" s="474" t="s">
        <v>119</v>
      </c>
      <c r="P12" s="474" t="s">
        <v>120</v>
      </c>
      <c r="Q12" s="475" t="s">
        <v>121</v>
      </c>
      <c r="R12" s="476"/>
      <c r="S12" s="477"/>
      <c r="T12" s="477"/>
      <c r="U12" s="477"/>
      <c r="V12" s="477"/>
      <c r="W12" s="476" t="s">
        <v>300</v>
      </c>
    </row>
    <row r="13" spans="1:103" s="141" customFormat="1" ht="156" customHeight="1">
      <c r="B13" s="222"/>
      <c r="C13" s="479">
        <v>3</v>
      </c>
      <c r="D13" s="478" t="s">
        <v>122</v>
      </c>
      <c r="E13" s="319">
        <v>40000</v>
      </c>
      <c r="F13" s="324">
        <v>0</v>
      </c>
      <c r="G13" s="319">
        <v>0</v>
      </c>
      <c r="H13" s="319">
        <v>0</v>
      </c>
      <c r="I13" s="319">
        <v>0</v>
      </c>
      <c r="J13" s="137">
        <v>0</v>
      </c>
      <c r="K13" s="480">
        <v>100</v>
      </c>
      <c r="L13" s="480">
        <v>11</v>
      </c>
      <c r="M13" s="302" t="s">
        <v>103</v>
      </c>
      <c r="N13" s="480">
        <v>111</v>
      </c>
      <c r="O13" s="118" t="s">
        <v>123</v>
      </c>
      <c r="P13" s="118" t="s">
        <v>178</v>
      </c>
      <c r="Q13" s="131" t="s">
        <v>104</v>
      </c>
      <c r="R13" s="126"/>
      <c r="S13" s="134"/>
      <c r="T13" s="133"/>
      <c r="U13" s="133"/>
      <c r="V13" s="133"/>
      <c r="W13" s="126" t="s">
        <v>179</v>
      </c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469"/>
      <c r="CD13" s="469"/>
      <c r="CE13" s="469"/>
      <c r="CF13" s="469"/>
      <c r="CG13" s="469"/>
      <c r="CH13" s="469"/>
      <c r="CI13" s="469"/>
      <c r="CJ13" s="469"/>
      <c r="CK13" s="469"/>
      <c r="CL13" s="469"/>
      <c r="CM13" s="469"/>
      <c r="CN13" s="469"/>
      <c r="CO13" s="469"/>
      <c r="CP13" s="469"/>
      <c r="CQ13" s="469"/>
      <c r="CR13" s="469"/>
      <c r="CS13" s="469"/>
      <c r="CT13" s="469"/>
      <c r="CU13" s="469"/>
      <c r="CV13" s="469"/>
      <c r="CW13" s="469"/>
      <c r="CX13" s="469"/>
      <c r="CY13" s="481"/>
    </row>
    <row r="14" spans="1:103" s="211" customFormat="1" ht="238.5" hidden="1" customHeight="1">
      <c r="A14" s="295"/>
      <c r="B14" s="296"/>
      <c r="C14" s="240"/>
      <c r="D14" s="309"/>
      <c r="E14" s="321"/>
      <c r="F14" s="322"/>
      <c r="G14" s="321"/>
      <c r="H14" s="321"/>
      <c r="I14" s="321"/>
      <c r="J14" s="323"/>
      <c r="K14" s="303"/>
      <c r="L14" s="303"/>
      <c r="M14" s="303"/>
      <c r="N14" s="303"/>
      <c r="O14" s="170" t="s">
        <v>96</v>
      </c>
      <c r="P14" s="170" t="s">
        <v>97</v>
      </c>
      <c r="Q14" s="148"/>
      <c r="R14" s="151"/>
      <c r="S14" s="297"/>
      <c r="T14" s="195"/>
      <c r="U14" s="195"/>
      <c r="V14" s="195"/>
      <c r="W14" s="151"/>
    </row>
    <row r="15" spans="1:103" s="469" customFormat="1" ht="149.25" customHeight="1">
      <c r="A15" s="295"/>
      <c r="B15" s="296"/>
      <c r="C15" s="240">
        <v>4</v>
      </c>
      <c r="D15" s="309" t="s">
        <v>289</v>
      </c>
      <c r="E15" s="321">
        <v>0</v>
      </c>
      <c r="F15" s="322">
        <v>0</v>
      </c>
      <c r="G15" s="321">
        <v>0</v>
      </c>
      <c r="H15" s="321">
        <v>0</v>
      </c>
      <c r="I15" s="321">
        <v>0</v>
      </c>
      <c r="J15" s="323">
        <v>0</v>
      </c>
      <c r="K15" s="303" t="s">
        <v>103</v>
      </c>
      <c r="L15" s="303">
        <v>30</v>
      </c>
      <c r="M15" s="303" t="s">
        <v>103</v>
      </c>
      <c r="N15" s="303">
        <v>30</v>
      </c>
      <c r="O15" s="170" t="s">
        <v>123</v>
      </c>
      <c r="P15" s="124" t="s">
        <v>120</v>
      </c>
      <c r="Q15" s="144" t="s">
        <v>373</v>
      </c>
      <c r="R15" s="151"/>
      <c r="S15" s="297"/>
      <c r="T15" s="195"/>
      <c r="U15" s="195"/>
      <c r="V15" s="195"/>
      <c r="W15" s="151" t="s">
        <v>374</v>
      </c>
    </row>
    <row r="16" spans="1:103" s="469" customFormat="1" ht="156.75" customHeight="1">
      <c r="A16" s="295"/>
      <c r="B16" s="296"/>
      <c r="C16" s="240">
        <v>5</v>
      </c>
      <c r="D16" s="499" t="s">
        <v>140</v>
      </c>
      <c r="E16" s="319">
        <v>0</v>
      </c>
      <c r="F16" s="320">
        <v>0</v>
      </c>
      <c r="G16" s="319">
        <v>0</v>
      </c>
      <c r="H16" s="319">
        <v>0</v>
      </c>
      <c r="I16" s="319">
        <v>0</v>
      </c>
      <c r="J16" s="319">
        <v>0</v>
      </c>
      <c r="K16" s="484">
        <v>80</v>
      </c>
      <c r="L16" s="484">
        <v>5</v>
      </c>
      <c r="M16" s="485" t="s">
        <v>103</v>
      </c>
      <c r="N16" s="484">
        <f>SUM(K16:M16)</f>
        <v>85</v>
      </c>
      <c r="O16" s="170" t="s">
        <v>123</v>
      </c>
      <c r="P16" s="474" t="s">
        <v>120</v>
      </c>
      <c r="Q16" s="486" t="s">
        <v>141</v>
      </c>
      <c r="R16" s="482" t="s">
        <v>142</v>
      </c>
      <c r="S16" s="487"/>
      <c r="T16" s="487"/>
      <c r="U16" s="487"/>
      <c r="V16" s="487"/>
      <c r="W16" s="482" t="s">
        <v>180</v>
      </c>
    </row>
    <row r="17" spans="1:23" s="469" customFormat="1">
      <c r="A17" s="295"/>
      <c r="B17" s="296"/>
      <c r="C17" s="225">
        <v>6</v>
      </c>
      <c r="D17" s="147" t="s">
        <v>161</v>
      </c>
      <c r="E17" s="319"/>
      <c r="F17" s="320">
        <f>SUM(F18:F20)</f>
        <v>50000</v>
      </c>
      <c r="G17" s="319"/>
      <c r="H17" s="319"/>
      <c r="I17" s="319"/>
      <c r="J17" s="319">
        <v>50000</v>
      </c>
      <c r="K17" s="168"/>
      <c r="L17" s="168"/>
      <c r="M17" s="168"/>
      <c r="N17" s="168"/>
      <c r="O17" s="124"/>
      <c r="P17" s="124"/>
      <c r="Q17" s="144"/>
      <c r="R17" s="123"/>
      <c r="S17" s="294"/>
      <c r="T17" s="294"/>
      <c r="U17" s="294"/>
      <c r="V17" s="294"/>
      <c r="W17" s="476" t="s">
        <v>151</v>
      </c>
    </row>
    <row r="18" spans="1:23" s="469" customFormat="1" ht="139.5">
      <c r="A18" s="295"/>
      <c r="B18" s="296"/>
      <c r="C18" s="225"/>
      <c r="D18" s="147" t="s">
        <v>291</v>
      </c>
      <c r="E18" s="319">
        <v>0</v>
      </c>
      <c r="F18" s="320">
        <v>7040</v>
      </c>
      <c r="G18" s="319">
        <v>0</v>
      </c>
      <c r="H18" s="319">
        <v>0</v>
      </c>
      <c r="I18" s="319">
        <v>0</v>
      </c>
      <c r="J18" s="319">
        <v>7040</v>
      </c>
      <c r="K18" s="168">
        <v>20</v>
      </c>
      <c r="L18" s="168">
        <v>15</v>
      </c>
      <c r="M18" s="168" t="s">
        <v>103</v>
      </c>
      <c r="N18" s="168">
        <v>35</v>
      </c>
      <c r="O18" s="124" t="s">
        <v>158</v>
      </c>
      <c r="P18" s="124" t="s">
        <v>162</v>
      </c>
      <c r="Q18" s="144">
        <v>22341</v>
      </c>
      <c r="R18" s="123"/>
      <c r="S18" s="294"/>
      <c r="T18" s="294"/>
      <c r="U18" s="294"/>
      <c r="V18" s="294"/>
      <c r="W18" s="476"/>
    </row>
    <row r="19" spans="1:23" s="469" customFormat="1" ht="139.5">
      <c r="A19" s="295"/>
      <c r="B19" s="296"/>
      <c r="C19" s="225"/>
      <c r="D19" s="147" t="s">
        <v>292</v>
      </c>
      <c r="E19" s="319">
        <v>0</v>
      </c>
      <c r="F19" s="320">
        <v>11300</v>
      </c>
      <c r="G19" s="319">
        <v>0</v>
      </c>
      <c r="H19" s="319">
        <v>0</v>
      </c>
      <c r="I19" s="319">
        <v>0</v>
      </c>
      <c r="J19" s="319">
        <v>11300</v>
      </c>
      <c r="K19" s="168">
        <v>10</v>
      </c>
      <c r="L19" s="168">
        <v>10</v>
      </c>
      <c r="M19" s="168">
        <v>40</v>
      </c>
      <c r="N19" s="168">
        <v>60</v>
      </c>
      <c r="O19" s="124" t="s">
        <v>158</v>
      </c>
      <c r="P19" s="124" t="s">
        <v>162</v>
      </c>
      <c r="Q19" s="144">
        <v>22433</v>
      </c>
      <c r="R19" s="123"/>
      <c r="S19" s="294"/>
      <c r="T19" s="294"/>
      <c r="U19" s="294"/>
      <c r="V19" s="294"/>
      <c r="W19" s="476"/>
    </row>
    <row r="20" spans="1:23" s="469" customFormat="1" ht="139.5">
      <c r="A20" s="295"/>
      <c r="B20" s="296"/>
      <c r="C20" s="225"/>
      <c r="D20" s="147" t="s">
        <v>293</v>
      </c>
      <c r="E20" s="319">
        <v>0</v>
      </c>
      <c r="F20" s="320">
        <v>31660</v>
      </c>
      <c r="G20" s="319">
        <v>0</v>
      </c>
      <c r="H20" s="319">
        <v>0</v>
      </c>
      <c r="I20" s="319">
        <v>0</v>
      </c>
      <c r="J20" s="319">
        <v>31660</v>
      </c>
      <c r="K20" s="168">
        <v>60</v>
      </c>
      <c r="L20" s="168">
        <v>24</v>
      </c>
      <c r="M20" s="168" t="s">
        <v>103</v>
      </c>
      <c r="N20" s="168">
        <v>84</v>
      </c>
      <c r="O20" s="124" t="s">
        <v>158</v>
      </c>
      <c r="P20" s="124" t="s">
        <v>162</v>
      </c>
      <c r="Q20" s="144">
        <v>22463</v>
      </c>
      <c r="R20" s="123"/>
      <c r="S20" s="294"/>
      <c r="T20" s="294"/>
      <c r="U20" s="294"/>
      <c r="V20" s="294"/>
      <c r="W20" s="476"/>
    </row>
    <row r="21" spans="1:23" s="469" customFormat="1" ht="139.5">
      <c r="A21" s="295"/>
      <c r="B21" s="296"/>
      <c r="C21" s="225">
        <v>7</v>
      </c>
      <c r="D21" s="147" t="s">
        <v>163</v>
      </c>
      <c r="E21" s="319">
        <v>0</v>
      </c>
      <c r="F21" s="320">
        <v>70000</v>
      </c>
      <c r="G21" s="319">
        <v>0</v>
      </c>
      <c r="H21" s="319">
        <v>0</v>
      </c>
      <c r="I21" s="319">
        <v>0</v>
      </c>
      <c r="J21" s="319">
        <v>70000</v>
      </c>
      <c r="K21" s="168" t="s">
        <v>103</v>
      </c>
      <c r="L21" s="168">
        <v>11</v>
      </c>
      <c r="M21" s="168">
        <v>20</v>
      </c>
      <c r="N21" s="168">
        <v>31</v>
      </c>
      <c r="O21" s="124" t="s">
        <v>158</v>
      </c>
      <c r="P21" s="124" t="s">
        <v>162</v>
      </c>
      <c r="Q21" s="144">
        <v>22372</v>
      </c>
      <c r="R21" s="123"/>
      <c r="S21" s="294"/>
      <c r="T21" s="294"/>
      <c r="U21" s="294"/>
      <c r="V21" s="294"/>
      <c r="W21" s="123" t="s">
        <v>151</v>
      </c>
    </row>
    <row r="22" spans="1:23" s="469" customFormat="1">
      <c r="A22" s="295"/>
      <c r="B22" s="296"/>
      <c r="C22" s="470">
        <v>8</v>
      </c>
      <c r="D22" s="471" t="s">
        <v>164</v>
      </c>
      <c r="E22" s="310">
        <v>0</v>
      </c>
      <c r="F22" s="472">
        <v>100000</v>
      </c>
      <c r="G22" s="310">
        <v>0</v>
      </c>
      <c r="H22" s="310">
        <v>0</v>
      </c>
      <c r="I22" s="310">
        <v>0</v>
      </c>
      <c r="J22" s="310">
        <v>100000</v>
      </c>
      <c r="K22" s="473"/>
      <c r="L22" s="473"/>
      <c r="M22" s="473"/>
      <c r="N22" s="473"/>
      <c r="O22" s="474"/>
      <c r="P22" s="474"/>
      <c r="Q22" s="475"/>
      <c r="R22" s="476"/>
      <c r="S22" s="477"/>
      <c r="T22" s="477"/>
      <c r="U22" s="477"/>
      <c r="V22" s="477"/>
      <c r="W22" s="476"/>
    </row>
    <row r="23" spans="1:23" s="469" customFormat="1" ht="139.5">
      <c r="A23" s="295"/>
      <c r="B23" s="296"/>
      <c r="C23" s="470"/>
      <c r="D23" s="471" t="s">
        <v>294</v>
      </c>
      <c r="E23" s="310">
        <v>0</v>
      </c>
      <c r="F23" s="472">
        <v>50000</v>
      </c>
      <c r="G23" s="310">
        <v>0</v>
      </c>
      <c r="H23" s="310">
        <v>0</v>
      </c>
      <c r="I23" s="310">
        <v>0</v>
      </c>
      <c r="J23" s="310">
        <v>50000</v>
      </c>
      <c r="K23" s="473">
        <v>60</v>
      </c>
      <c r="L23" s="473">
        <v>24</v>
      </c>
      <c r="M23" s="473">
        <v>50</v>
      </c>
      <c r="N23" s="473">
        <v>134</v>
      </c>
      <c r="O23" s="124" t="s">
        <v>158</v>
      </c>
      <c r="P23" s="124" t="s">
        <v>162</v>
      </c>
      <c r="Q23" s="475">
        <v>22402</v>
      </c>
      <c r="R23" s="476"/>
      <c r="S23" s="477"/>
      <c r="T23" s="477"/>
      <c r="U23" s="477"/>
      <c r="V23" s="477"/>
      <c r="W23" s="476" t="s">
        <v>151</v>
      </c>
    </row>
    <row r="24" spans="1:23" s="635" customFormat="1" ht="139.5">
      <c r="A24" s="295"/>
      <c r="B24" s="296"/>
      <c r="C24" s="225"/>
      <c r="D24" s="147" t="s">
        <v>295</v>
      </c>
      <c r="E24" s="319">
        <v>0</v>
      </c>
      <c r="F24" s="320">
        <v>50000</v>
      </c>
      <c r="G24" s="319">
        <v>0</v>
      </c>
      <c r="H24" s="319">
        <v>0</v>
      </c>
      <c r="I24" s="319">
        <v>0</v>
      </c>
      <c r="J24" s="319">
        <v>50000</v>
      </c>
      <c r="K24" s="168">
        <v>28</v>
      </c>
      <c r="L24" s="168">
        <v>22</v>
      </c>
      <c r="M24" s="168" t="s">
        <v>103</v>
      </c>
      <c r="N24" s="168">
        <v>50</v>
      </c>
      <c r="O24" s="124" t="s">
        <v>158</v>
      </c>
      <c r="P24" s="124" t="s">
        <v>162</v>
      </c>
      <c r="Q24" s="144">
        <v>22525</v>
      </c>
      <c r="R24" s="123"/>
      <c r="S24" s="294"/>
      <c r="T24" s="294"/>
      <c r="U24" s="294"/>
      <c r="V24" s="294"/>
      <c r="W24" s="123" t="s">
        <v>151</v>
      </c>
    </row>
    <row r="25" spans="1:23" s="469" customFormat="1" ht="139.5">
      <c r="A25" s="295"/>
      <c r="B25" s="296"/>
      <c r="C25" s="240">
        <v>9</v>
      </c>
      <c r="D25" s="627" t="s">
        <v>290</v>
      </c>
      <c r="E25" s="321">
        <v>0</v>
      </c>
      <c r="F25" s="537">
        <v>50000</v>
      </c>
      <c r="G25" s="321">
        <v>0</v>
      </c>
      <c r="H25" s="628">
        <v>0</v>
      </c>
      <c r="I25" s="628">
        <v>0</v>
      </c>
      <c r="J25" s="321">
        <v>0</v>
      </c>
      <c r="K25" s="629">
        <v>0</v>
      </c>
      <c r="L25" s="629">
        <v>80</v>
      </c>
      <c r="M25" s="629">
        <v>0</v>
      </c>
      <c r="N25" s="629">
        <f>SUM(K25:M25)</f>
        <v>80</v>
      </c>
      <c r="O25" s="630" t="s">
        <v>207</v>
      </c>
      <c r="P25" s="630" t="s">
        <v>296</v>
      </c>
      <c r="Q25" s="631" t="s">
        <v>297</v>
      </c>
      <c r="R25" s="632" t="s">
        <v>298</v>
      </c>
      <c r="S25" s="633"/>
      <c r="T25" s="633"/>
      <c r="U25" s="633"/>
      <c r="V25" s="633"/>
      <c r="W25" s="634" t="s">
        <v>299</v>
      </c>
    </row>
    <row r="26" spans="1:23" s="398" customFormat="1" ht="150" customHeight="1">
      <c r="A26" s="396"/>
      <c r="B26" s="397"/>
      <c r="C26" s="374">
        <v>10</v>
      </c>
      <c r="D26" s="499" t="s">
        <v>145</v>
      </c>
      <c r="E26" s="110">
        <v>0</v>
      </c>
      <c r="F26" s="172">
        <v>0</v>
      </c>
      <c r="G26" s="132">
        <v>0</v>
      </c>
      <c r="H26" s="132">
        <v>0</v>
      </c>
      <c r="I26" s="132">
        <v>0</v>
      </c>
      <c r="J26" s="125">
        <v>0</v>
      </c>
      <c r="K26" s="484">
        <v>80</v>
      </c>
      <c r="L26" s="484">
        <v>5</v>
      </c>
      <c r="M26" s="485" t="s">
        <v>103</v>
      </c>
      <c r="N26" s="484">
        <f>SUM(K26:M26)</f>
        <v>85</v>
      </c>
      <c r="O26" s="543" t="s">
        <v>207</v>
      </c>
      <c r="P26" s="543" t="s">
        <v>296</v>
      </c>
      <c r="Q26" s="486" t="s">
        <v>303</v>
      </c>
      <c r="R26" s="482" t="s">
        <v>146</v>
      </c>
      <c r="S26" s="487"/>
      <c r="T26" s="487"/>
      <c r="U26" s="487"/>
      <c r="V26" s="487"/>
      <c r="W26" s="482" t="s">
        <v>304</v>
      </c>
    </row>
    <row r="27" spans="1:23" s="165" customFormat="1" ht="36" customHeight="1">
      <c r="A27" s="134"/>
      <c r="B27" s="460"/>
      <c r="C27" s="374">
        <v>11</v>
      </c>
      <c r="D27" s="595" t="s">
        <v>375</v>
      </c>
      <c r="E27" s="138"/>
      <c r="F27" s="145"/>
      <c r="G27" s="138"/>
      <c r="H27" s="138"/>
      <c r="I27" s="138"/>
      <c r="J27" s="513"/>
      <c r="K27" s="137"/>
      <c r="L27" s="137"/>
      <c r="M27" s="137"/>
      <c r="N27" s="137"/>
      <c r="O27" s="154"/>
      <c r="P27" s="154"/>
      <c r="Q27" s="131"/>
      <c r="R27" s="118"/>
      <c r="S27" s="126"/>
      <c r="T27" s="127"/>
      <c r="U27" s="127"/>
      <c r="V27" s="127"/>
      <c r="W27" s="126"/>
    </row>
    <row r="28" spans="1:23" s="165" customFormat="1" ht="37.5" customHeight="1">
      <c r="A28" s="134"/>
      <c r="B28" s="460"/>
      <c r="C28" s="374">
        <v>12</v>
      </c>
      <c r="D28" s="595" t="s">
        <v>375</v>
      </c>
      <c r="E28" s="138"/>
      <c r="F28" s="145"/>
      <c r="G28" s="138"/>
      <c r="H28" s="138"/>
      <c r="I28" s="138"/>
      <c r="J28" s="513"/>
      <c r="K28" s="137"/>
      <c r="L28" s="137"/>
      <c r="M28" s="137"/>
      <c r="N28" s="137"/>
      <c r="O28" s="154"/>
      <c r="P28" s="154"/>
      <c r="Q28" s="131"/>
      <c r="R28" s="118"/>
      <c r="S28" s="126"/>
      <c r="T28" s="127"/>
      <c r="U28" s="127"/>
      <c r="V28" s="127"/>
      <c r="W28" s="126"/>
    </row>
    <row r="29" spans="1:23" s="469" customFormat="1">
      <c r="A29" s="610"/>
      <c r="B29" s="611"/>
      <c r="C29" s="507"/>
      <c r="D29" s="224" t="s">
        <v>37</v>
      </c>
      <c r="E29" s="326">
        <f>E7</f>
        <v>40000</v>
      </c>
      <c r="F29" s="326">
        <f t="shared" ref="F29:J29" si="4">F7</f>
        <v>270000</v>
      </c>
      <c r="G29" s="326">
        <f t="shared" si="4"/>
        <v>0</v>
      </c>
      <c r="H29" s="326">
        <f t="shared" si="4"/>
        <v>0</v>
      </c>
      <c r="I29" s="326">
        <f t="shared" si="4"/>
        <v>0</v>
      </c>
      <c r="J29" s="326">
        <f t="shared" si="4"/>
        <v>310000</v>
      </c>
      <c r="K29" s="327"/>
      <c r="L29" s="327"/>
      <c r="M29" s="327"/>
      <c r="N29" s="327"/>
      <c r="O29" s="280"/>
      <c r="P29" s="280"/>
      <c r="Q29" s="214"/>
      <c r="R29" s="215"/>
      <c r="S29" s="213"/>
      <c r="T29" s="214"/>
      <c r="U29" s="214"/>
      <c r="V29" s="214"/>
      <c r="W29" s="215"/>
    </row>
    <row r="30" spans="1:23"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T30" s="169"/>
      <c r="U30" s="169"/>
      <c r="V30" s="169"/>
    </row>
    <row r="31" spans="1:23"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T31" s="169"/>
      <c r="U31" s="169"/>
      <c r="V31" s="169"/>
    </row>
    <row r="32" spans="1:23"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T32" s="169"/>
      <c r="U32" s="169"/>
      <c r="V32" s="169"/>
    </row>
    <row r="33" spans="3:22"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T33" s="169"/>
      <c r="U33" s="169"/>
      <c r="V33" s="169"/>
    </row>
    <row r="34" spans="3:22"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T34" s="169"/>
      <c r="U34" s="169"/>
      <c r="V34" s="169"/>
    </row>
    <row r="35" spans="3:22"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T35" s="169"/>
      <c r="U35" s="169"/>
      <c r="V35" s="169"/>
    </row>
    <row r="36" spans="3:22"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T36" s="169"/>
      <c r="U36" s="169"/>
      <c r="V36" s="169"/>
    </row>
    <row r="37" spans="3:22"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T37" s="169"/>
      <c r="U37" s="169"/>
      <c r="V37" s="169"/>
    </row>
    <row r="38" spans="3:22"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T38" s="169"/>
      <c r="U38" s="169"/>
      <c r="V38" s="169"/>
    </row>
    <row r="40" spans="3:22">
      <c r="H40" s="329"/>
    </row>
    <row r="41" spans="3:22">
      <c r="H41" s="329"/>
    </row>
    <row r="42" spans="3:22">
      <c r="H42" s="329"/>
    </row>
    <row r="43" spans="3:22">
      <c r="H43" s="329"/>
    </row>
    <row r="44" spans="3:22">
      <c r="H44" s="329"/>
    </row>
    <row r="45" spans="3:22">
      <c r="H45" s="329"/>
    </row>
    <row r="46" spans="3:22">
      <c r="H46" s="329"/>
    </row>
    <row r="47" spans="3:22">
      <c r="H47" s="329"/>
    </row>
    <row r="48" spans="3:22">
      <c r="H48" s="329"/>
    </row>
    <row r="49" spans="8:8">
      <c r="H49" s="329"/>
    </row>
    <row r="50" spans="8:8">
      <c r="H50" s="329"/>
    </row>
    <row r="51" spans="8:8">
      <c r="H51" s="329"/>
    </row>
    <row r="52" spans="8:8">
      <c r="H52" s="329"/>
    </row>
    <row r="53" spans="8:8">
      <c r="H53" s="329"/>
    </row>
    <row r="54" spans="8:8">
      <c r="H54" s="329"/>
    </row>
    <row r="55" spans="8:8">
      <c r="H55" s="329"/>
    </row>
    <row r="56" spans="8:8">
      <c r="H56" s="329"/>
    </row>
    <row r="57" spans="8:8">
      <c r="H57" s="329"/>
    </row>
    <row r="58" spans="8:8">
      <c r="H58" s="329"/>
    </row>
  </sheetData>
  <mergeCells count="16">
    <mergeCell ref="C9:D9"/>
    <mergeCell ref="A3:A6"/>
    <mergeCell ref="A7:D7"/>
    <mergeCell ref="A8:D8"/>
    <mergeCell ref="B3:D6"/>
    <mergeCell ref="T3:V3"/>
    <mergeCell ref="G4:I4"/>
    <mergeCell ref="O4:P4"/>
    <mergeCell ref="T4:V4"/>
    <mergeCell ref="G5:G6"/>
    <mergeCell ref="C1:R1"/>
    <mergeCell ref="C2:R2"/>
    <mergeCell ref="E3:I3"/>
    <mergeCell ref="J3:J6"/>
    <mergeCell ref="K3:N4"/>
    <mergeCell ref="O3:P3"/>
  </mergeCells>
  <printOptions horizontalCentered="1"/>
  <pageMargins left="0.19685039370078741" right="0.39370078740157483" top="0.78740157480314965" bottom="0.59055118110236227" header="0.51181102362204722" footer="0.51181102362204722"/>
  <pageSetup paperSize="9" scale="52" orientation="landscape" r:id="rId1"/>
  <rowBreaks count="1" manualBreakCount="1">
    <brk id="2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3"/>
  <sheetViews>
    <sheetView topLeftCell="A25" zoomScale="90" zoomScaleNormal="90" zoomScaleSheetLayoutView="64" workbookViewId="0">
      <selection activeCell="A31" sqref="A31:XFD32"/>
    </sheetView>
  </sheetViews>
  <sheetFormatPr defaultColWidth="5.375" defaultRowHeight="23.25"/>
  <cols>
    <col min="1" max="1" width="10.625" style="169" customWidth="1"/>
    <col min="2" max="2" width="4" style="217" customWidth="1"/>
    <col min="3" max="3" width="5.25" style="221" bestFit="1" customWidth="1"/>
    <col min="4" max="4" width="56.125" style="228" bestFit="1" customWidth="1"/>
    <col min="5" max="6" width="13.375" style="531" customWidth="1"/>
    <col min="7" max="9" width="12.125" style="531" customWidth="1"/>
    <col min="10" max="10" width="13.375" style="305" customWidth="1"/>
    <col min="11" max="12" width="6.375" style="169" customWidth="1"/>
    <col min="13" max="13" width="7.5" style="169" bestFit="1" customWidth="1"/>
    <col min="14" max="14" width="6.375" style="169" customWidth="1"/>
    <col min="15" max="16" width="15.875" style="169" customWidth="1"/>
    <col min="17" max="17" width="11.125" style="331" customWidth="1"/>
    <col min="18" max="18" width="27.5" style="283" hidden="1" customWidth="1"/>
    <col min="19" max="19" width="18.875" style="197" hidden="1" customWidth="1"/>
    <col min="20" max="20" width="6.875" style="197" hidden="1" customWidth="1"/>
    <col min="21" max="21" width="7.75" style="197" hidden="1" customWidth="1"/>
    <col min="22" max="22" width="7.5" style="197" hidden="1" customWidth="1"/>
    <col min="23" max="23" width="22.375" style="279" bestFit="1" customWidth="1"/>
    <col min="24" max="16384" width="5.375" style="169"/>
  </cols>
  <sheetData>
    <row r="1" spans="1:23" ht="34.5">
      <c r="C1" s="684" t="s">
        <v>98</v>
      </c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</row>
    <row r="2" spans="1:23">
      <c r="C2" s="666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</row>
    <row r="3" spans="1:23" s="173" customFormat="1">
      <c r="A3" s="702" t="s">
        <v>26</v>
      </c>
      <c r="B3" s="692" t="s">
        <v>87</v>
      </c>
      <c r="C3" s="693"/>
      <c r="D3" s="694"/>
      <c r="E3" s="714" t="s">
        <v>101</v>
      </c>
      <c r="F3" s="715"/>
      <c r="G3" s="715"/>
      <c r="H3" s="715"/>
      <c r="I3" s="716"/>
      <c r="J3" s="717" t="s">
        <v>18</v>
      </c>
      <c r="K3" s="692" t="s">
        <v>89</v>
      </c>
      <c r="L3" s="693"/>
      <c r="M3" s="693"/>
      <c r="N3" s="694"/>
      <c r="O3" s="692" t="s">
        <v>19</v>
      </c>
      <c r="P3" s="694"/>
      <c r="Q3" s="356" t="s">
        <v>21</v>
      </c>
      <c r="R3" s="200" t="s">
        <v>10</v>
      </c>
      <c r="S3" s="369" t="s">
        <v>12</v>
      </c>
      <c r="T3" s="698" t="s">
        <v>23</v>
      </c>
      <c r="U3" s="698"/>
      <c r="V3" s="698"/>
      <c r="W3" s="356" t="s">
        <v>42</v>
      </c>
    </row>
    <row r="4" spans="1:23" s="173" customFormat="1">
      <c r="A4" s="706"/>
      <c r="B4" s="699"/>
      <c r="C4" s="713"/>
      <c r="D4" s="700"/>
      <c r="E4" s="519"/>
      <c r="F4" s="519"/>
      <c r="G4" s="720" t="s">
        <v>5</v>
      </c>
      <c r="H4" s="720"/>
      <c r="I4" s="720"/>
      <c r="J4" s="718"/>
      <c r="K4" s="695"/>
      <c r="L4" s="696"/>
      <c r="M4" s="696"/>
      <c r="N4" s="697"/>
      <c r="O4" s="699" t="s">
        <v>20</v>
      </c>
      <c r="P4" s="700"/>
      <c r="Q4" s="357" t="s">
        <v>22</v>
      </c>
      <c r="R4" s="201" t="s">
        <v>11</v>
      </c>
      <c r="S4" s="174" t="s">
        <v>10</v>
      </c>
      <c r="T4" s="701" t="s">
        <v>28</v>
      </c>
      <c r="U4" s="701"/>
      <c r="V4" s="701"/>
      <c r="W4" s="357" t="s">
        <v>10</v>
      </c>
    </row>
    <row r="5" spans="1:23" s="173" customFormat="1">
      <c r="A5" s="706"/>
      <c r="B5" s="699"/>
      <c r="C5" s="713"/>
      <c r="D5" s="700"/>
      <c r="E5" s="520" t="s">
        <v>88</v>
      </c>
      <c r="F5" s="520" t="s">
        <v>88</v>
      </c>
      <c r="G5" s="689" t="s">
        <v>6</v>
      </c>
      <c r="H5" s="505" t="s">
        <v>7</v>
      </c>
      <c r="I5" s="505" t="s">
        <v>7</v>
      </c>
      <c r="J5" s="718"/>
      <c r="K5" s="362" t="s">
        <v>14</v>
      </c>
      <c r="L5" s="362" t="s">
        <v>15</v>
      </c>
      <c r="M5" s="362" t="s">
        <v>16</v>
      </c>
      <c r="N5" s="362" t="s">
        <v>18</v>
      </c>
      <c r="O5" s="362" t="s">
        <v>29</v>
      </c>
      <c r="P5" s="362" t="s">
        <v>29</v>
      </c>
      <c r="Q5" s="357" t="s">
        <v>32</v>
      </c>
      <c r="R5" s="202"/>
      <c r="S5" s="174" t="s">
        <v>11</v>
      </c>
      <c r="T5" s="369" t="s">
        <v>24</v>
      </c>
      <c r="U5" s="369" t="s">
        <v>26</v>
      </c>
      <c r="V5" s="369" t="s">
        <v>27</v>
      </c>
      <c r="W5" s="357"/>
    </row>
    <row r="6" spans="1:23" s="173" customFormat="1">
      <c r="A6" s="703"/>
      <c r="B6" s="695"/>
      <c r="C6" s="696"/>
      <c r="D6" s="697"/>
      <c r="E6" s="521" t="s">
        <v>8</v>
      </c>
      <c r="F6" s="521" t="s">
        <v>3</v>
      </c>
      <c r="G6" s="691"/>
      <c r="H6" s="506" t="s">
        <v>8</v>
      </c>
      <c r="I6" s="506" t="s">
        <v>9</v>
      </c>
      <c r="J6" s="719"/>
      <c r="K6" s="364"/>
      <c r="L6" s="364"/>
      <c r="M6" s="364" t="s">
        <v>17</v>
      </c>
      <c r="N6" s="364"/>
      <c r="O6" s="364" t="s">
        <v>1</v>
      </c>
      <c r="P6" s="364" t="s">
        <v>30</v>
      </c>
      <c r="Q6" s="377"/>
      <c r="R6" s="203"/>
      <c r="S6" s="176"/>
      <c r="T6" s="370" t="s">
        <v>25</v>
      </c>
      <c r="U6" s="370"/>
      <c r="V6" s="370"/>
      <c r="W6" s="377"/>
    </row>
    <row r="7" spans="1:23" s="379" customFormat="1">
      <c r="A7" s="721" t="s">
        <v>92</v>
      </c>
      <c r="B7" s="722"/>
      <c r="C7" s="722"/>
      <c r="D7" s="723"/>
      <c r="E7" s="731"/>
      <c r="F7" s="731"/>
      <c r="G7" s="731"/>
      <c r="H7" s="731"/>
      <c r="I7" s="731"/>
      <c r="J7" s="729"/>
      <c r="K7" s="367"/>
      <c r="L7" s="367"/>
      <c r="M7" s="367"/>
      <c r="N7" s="367"/>
      <c r="O7" s="367"/>
      <c r="P7" s="367"/>
      <c r="Q7" s="378"/>
      <c r="R7" s="366"/>
      <c r="S7" s="365"/>
      <c r="T7" s="367"/>
      <c r="U7" s="367"/>
      <c r="V7" s="367"/>
      <c r="W7" s="647"/>
    </row>
    <row r="8" spans="1:23" s="179" customFormat="1">
      <c r="A8" s="241"/>
      <c r="B8" s="724" t="s">
        <v>93</v>
      </c>
      <c r="C8" s="724"/>
      <c r="D8" s="725"/>
      <c r="E8" s="732"/>
      <c r="F8" s="732"/>
      <c r="G8" s="732"/>
      <c r="H8" s="732"/>
      <c r="I8" s="732"/>
      <c r="J8" s="730"/>
      <c r="K8" s="181"/>
      <c r="L8" s="181"/>
      <c r="M8" s="181"/>
      <c r="N8" s="181"/>
      <c r="O8" s="181"/>
      <c r="P8" s="181"/>
      <c r="Q8" s="380"/>
      <c r="R8" s="381"/>
      <c r="S8" s="182"/>
      <c r="T8" s="183"/>
      <c r="U8" s="183"/>
      <c r="V8" s="183"/>
      <c r="W8" s="648"/>
    </row>
    <row r="9" spans="1:23" s="116" customFormat="1">
      <c r="A9" s="710" t="s">
        <v>78</v>
      </c>
      <c r="B9" s="711"/>
      <c r="C9" s="711"/>
      <c r="D9" s="712"/>
      <c r="E9" s="522">
        <f>E10+E15</f>
        <v>309000</v>
      </c>
      <c r="F9" s="522">
        <f t="shared" ref="F9:J9" si="0">F10+F15</f>
        <v>1490300</v>
      </c>
      <c r="G9" s="522">
        <f t="shared" si="0"/>
        <v>0</v>
      </c>
      <c r="H9" s="522">
        <f t="shared" si="0"/>
        <v>28500</v>
      </c>
      <c r="I9" s="522">
        <f t="shared" si="0"/>
        <v>0</v>
      </c>
      <c r="J9" s="522">
        <f t="shared" si="0"/>
        <v>1827800</v>
      </c>
      <c r="K9" s="113"/>
      <c r="L9" s="113"/>
      <c r="M9" s="113"/>
      <c r="N9" s="113"/>
      <c r="O9" s="113"/>
      <c r="P9" s="113"/>
      <c r="Q9" s="330"/>
      <c r="R9" s="282"/>
      <c r="S9" s="114"/>
      <c r="T9" s="115"/>
      <c r="U9" s="115"/>
      <c r="V9" s="115"/>
      <c r="W9" s="649"/>
    </row>
    <row r="10" spans="1:23" s="187" customFormat="1">
      <c r="A10" s="184"/>
      <c r="B10" s="735" t="s">
        <v>79</v>
      </c>
      <c r="C10" s="736"/>
      <c r="D10" s="737"/>
      <c r="E10" s="523">
        <f>E11</f>
        <v>0</v>
      </c>
      <c r="F10" s="523">
        <f t="shared" ref="F10:J10" si="1">F11</f>
        <v>0</v>
      </c>
      <c r="G10" s="523">
        <f t="shared" si="1"/>
        <v>0</v>
      </c>
      <c r="H10" s="523">
        <f t="shared" si="1"/>
        <v>0</v>
      </c>
      <c r="I10" s="523">
        <f t="shared" si="1"/>
        <v>0</v>
      </c>
      <c r="J10" s="523">
        <f t="shared" si="1"/>
        <v>0</v>
      </c>
      <c r="K10" s="185"/>
      <c r="L10" s="185"/>
      <c r="M10" s="185"/>
      <c r="N10" s="185"/>
      <c r="O10" s="185"/>
      <c r="P10" s="185"/>
      <c r="Q10" s="382"/>
      <c r="R10" s="307"/>
      <c r="S10" s="186"/>
      <c r="T10" s="185"/>
      <c r="U10" s="185"/>
      <c r="V10" s="185"/>
      <c r="W10" s="288"/>
    </row>
    <row r="11" spans="1:23" s="189" customFormat="1">
      <c r="A11" s="188"/>
      <c r="B11" s="383"/>
      <c r="C11" s="231" t="s">
        <v>80</v>
      </c>
      <c r="D11" s="229" t="s">
        <v>81</v>
      </c>
      <c r="E11" s="524">
        <f>E12</f>
        <v>0</v>
      </c>
      <c r="F11" s="524">
        <f t="shared" ref="F11:J11" si="2">F12</f>
        <v>0</v>
      </c>
      <c r="G11" s="524">
        <f t="shared" si="2"/>
        <v>0</v>
      </c>
      <c r="H11" s="524">
        <f t="shared" si="2"/>
        <v>0</v>
      </c>
      <c r="I11" s="524">
        <f t="shared" si="2"/>
        <v>0</v>
      </c>
      <c r="J11" s="524">
        <f t="shared" si="2"/>
        <v>0</v>
      </c>
      <c r="K11" s="207"/>
      <c r="L11" s="207"/>
      <c r="M11" s="207"/>
      <c r="N11" s="207"/>
      <c r="O11" s="207"/>
      <c r="P11" s="207"/>
      <c r="Q11" s="384"/>
      <c r="R11" s="385"/>
      <c r="S11" s="209"/>
      <c r="T11" s="210"/>
      <c r="U11" s="210"/>
      <c r="V11" s="210"/>
      <c r="W11" s="650"/>
    </row>
    <row r="12" spans="1:23" s="268" customFormat="1" ht="120.75" customHeight="1">
      <c r="A12" s="141"/>
      <c r="B12" s="223"/>
      <c r="C12" s="227">
        <v>1</v>
      </c>
      <c r="D12" s="499" t="s">
        <v>143</v>
      </c>
      <c r="E12" s="281">
        <v>0</v>
      </c>
      <c r="F12" s="525">
        <v>0</v>
      </c>
      <c r="G12" s="526">
        <v>0</v>
      </c>
      <c r="H12" s="525">
        <v>0</v>
      </c>
      <c r="I12" s="525">
        <v>0</v>
      </c>
      <c r="J12" s="338">
        <v>0</v>
      </c>
      <c r="K12" s="484">
        <v>80</v>
      </c>
      <c r="L12" s="484">
        <v>5</v>
      </c>
      <c r="M12" s="485" t="s">
        <v>103</v>
      </c>
      <c r="N12" s="484">
        <f>SUM(K12:M12)</f>
        <v>85</v>
      </c>
      <c r="O12" s="663"/>
      <c r="P12" s="663"/>
      <c r="Q12" s="486" t="s">
        <v>144</v>
      </c>
      <c r="R12" s="482" t="s">
        <v>135</v>
      </c>
      <c r="S12" s="487"/>
      <c r="T12" s="487"/>
      <c r="U12" s="487"/>
      <c r="V12" s="487"/>
      <c r="W12" s="482" t="s">
        <v>168</v>
      </c>
    </row>
    <row r="13" spans="1:23" s="165" customFormat="1" ht="36" customHeight="1">
      <c r="A13" s="134"/>
      <c r="B13" s="460"/>
      <c r="C13" s="374">
        <v>2</v>
      </c>
      <c r="D13" s="595" t="s">
        <v>375</v>
      </c>
      <c r="E13" s="138"/>
      <c r="F13" s="145"/>
      <c r="G13" s="138"/>
      <c r="H13" s="138"/>
      <c r="I13" s="138"/>
      <c r="J13" s="513"/>
      <c r="K13" s="137"/>
      <c r="L13" s="137"/>
      <c r="M13" s="137"/>
      <c r="N13" s="137"/>
      <c r="O13" s="154"/>
      <c r="P13" s="154"/>
      <c r="Q13" s="131"/>
      <c r="R13" s="118"/>
      <c r="S13" s="126"/>
      <c r="T13" s="127"/>
      <c r="U13" s="127"/>
      <c r="V13" s="127"/>
      <c r="W13" s="126"/>
    </row>
    <row r="14" spans="1:23" s="165" customFormat="1" ht="37.5" customHeight="1">
      <c r="A14" s="134"/>
      <c r="B14" s="460"/>
      <c r="C14" s="374">
        <v>3</v>
      </c>
      <c r="D14" s="595" t="s">
        <v>375</v>
      </c>
      <c r="E14" s="138"/>
      <c r="F14" s="145"/>
      <c r="G14" s="138"/>
      <c r="H14" s="138"/>
      <c r="I14" s="138"/>
      <c r="J14" s="513"/>
      <c r="K14" s="137"/>
      <c r="L14" s="137"/>
      <c r="M14" s="137"/>
      <c r="N14" s="137"/>
      <c r="O14" s="154"/>
      <c r="P14" s="154"/>
      <c r="Q14" s="131"/>
      <c r="R14" s="118"/>
      <c r="S14" s="126"/>
      <c r="T14" s="127"/>
      <c r="U14" s="127"/>
      <c r="V14" s="127"/>
      <c r="W14" s="126"/>
    </row>
    <row r="15" spans="1:23" s="164" customFormat="1" ht="48" customHeight="1">
      <c r="A15" s="184"/>
      <c r="B15" s="386"/>
      <c r="C15" s="733" t="s">
        <v>82</v>
      </c>
      <c r="D15" s="734"/>
      <c r="E15" s="527">
        <f>E16</f>
        <v>309000</v>
      </c>
      <c r="F15" s="527">
        <f t="shared" ref="F15:J15" si="3">F16</f>
        <v>1490300</v>
      </c>
      <c r="G15" s="527">
        <f t="shared" si="3"/>
        <v>0</v>
      </c>
      <c r="H15" s="527">
        <f t="shared" si="3"/>
        <v>28500</v>
      </c>
      <c r="I15" s="527">
        <f t="shared" si="3"/>
        <v>0</v>
      </c>
      <c r="J15" s="527">
        <f t="shared" si="3"/>
        <v>1827800</v>
      </c>
      <c r="K15" s="387"/>
      <c r="L15" s="387"/>
      <c r="M15" s="387"/>
      <c r="N15" s="387"/>
      <c r="O15" s="387"/>
      <c r="P15" s="387"/>
      <c r="Q15" s="388"/>
      <c r="R15" s="389"/>
      <c r="S15" s="390"/>
      <c r="T15" s="390"/>
      <c r="U15" s="390"/>
      <c r="V15" s="390"/>
      <c r="W15" s="389"/>
    </row>
    <row r="16" spans="1:23" s="164" customFormat="1">
      <c r="A16" s="306"/>
      <c r="B16" s="233"/>
      <c r="C16" s="231" t="s">
        <v>49</v>
      </c>
      <c r="D16" s="229" t="s">
        <v>83</v>
      </c>
      <c r="E16" s="524">
        <f>E17+E18+E19+E20+E21+E22+E23+E24+E25+E26+E27+E28+E29+E30</f>
        <v>309000</v>
      </c>
      <c r="F16" s="524">
        <f t="shared" ref="F16:J16" si="4">F17+F18+F19+F20+F21+F22+F23+F24+F25+F26+F27+F28+F29+F30</f>
        <v>1490300</v>
      </c>
      <c r="G16" s="524">
        <f t="shared" si="4"/>
        <v>0</v>
      </c>
      <c r="H16" s="524">
        <f t="shared" si="4"/>
        <v>28500</v>
      </c>
      <c r="I16" s="524">
        <f t="shared" si="4"/>
        <v>0</v>
      </c>
      <c r="J16" s="524">
        <f t="shared" si="4"/>
        <v>1827800</v>
      </c>
      <c r="K16" s="391"/>
      <c r="L16" s="391"/>
      <c r="M16" s="391"/>
      <c r="N16" s="391"/>
      <c r="O16" s="392"/>
      <c r="P16" s="392"/>
      <c r="Q16" s="393"/>
      <c r="R16" s="392"/>
      <c r="S16" s="333"/>
      <c r="T16" s="298"/>
      <c r="U16" s="298"/>
      <c r="V16" s="299"/>
      <c r="W16" s="392" t="s">
        <v>171</v>
      </c>
    </row>
    <row r="17" spans="1:23" s="268" customFormat="1" ht="126.75" customHeight="1">
      <c r="A17" s="141"/>
      <c r="B17" s="223"/>
      <c r="C17" s="232">
        <v>1</v>
      </c>
      <c r="D17" s="107" t="s">
        <v>102</v>
      </c>
      <c r="E17" s="528">
        <v>0</v>
      </c>
      <c r="F17" s="529">
        <v>0</v>
      </c>
      <c r="G17" s="528"/>
      <c r="H17" s="528">
        <v>28500</v>
      </c>
      <c r="I17" s="528"/>
      <c r="J17" s="319">
        <f>SUM(E17:I17)</f>
        <v>28500</v>
      </c>
      <c r="K17" s="133" t="s">
        <v>103</v>
      </c>
      <c r="L17" s="133">
        <v>23</v>
      </c>
      <c r="M17" s="133">
        <v>2</v>
      </c>
      <c r="N17" s="133">
        <v>25</v>
      </c>
      <c r="O17" s="663"/>
      <c r="P17" s="663"/>
      <c r="Q17" s="146" t="s">
        <v>104</v>
      </c>
      <c r="R17" s="118"/>
      <c r="S17" s="133"/>
      <c r="T17" s="133"/>
      <c r="U17" s="133"/>
      <c r="V17" s="133"/>
      <c r="W17" s="118" t="s">
        <v>172</v>
      </c>
    </row>
    <row r="18" spans="1:23" s="268" customFormat="1" ht="99" customHeight="1">
      <c r="A18" s="141"/>
      <c r="B18" s="223"/>
      <c r="C18" s="232">
        <v>2</v>
      </c>
      <c r="D18" s="107" t="s">
        <v>347</v>
      </c>
      <c r="E18" s="528">
        <v>0</v>
      </c>
      <c r="F18" s="529">
        <v>420000</v>
      </c>
      <c r="G18" s="528">
        <v>0</v>
      </c>
      <c r="H18" s="528">
        <v>0</v>
      </c>
      <c r="I18" s="528">
        <v>0</v>
      </c>
      <c r="J18" s="319">
        <f>SUM(E18:I18)</f>
        <v>420000</v>
      </c>
      <c r="K18" s="133"/>
      <c r="L18" s="133"/>
      <c r="M18" s="133"/>
      <c r="N18" s="133"/>
      <c r="O18" s="127"/>
      <c r="P18" s="127"/>
      <c r="Q18" s="146" t="s">
        <v>348</v>
      </c>
      <c r="R18" s="118"/>
      <c r="S18" s="133"/>
      <c r="T18" s="133"/>
      <c r="U18" s="133"/>
      <c r="V18" s="133"/>
      <c r="W18" s="118" t="s">
        <v>364</v>
      </c>
    </row>
    <row r="19" spans="1:23" s="268" customFormat="1" ht="99" customHeight="1">
      <c r="A19" s="141"/>
      <c r="B19" s="223"/>
      <c r="C19" s="226">
        <v>3</v>
      </c>
      <c r="D19" s="109" t="s">
        <v>349</v>
      </c>
      <c r="E19" s="136">
        <v>0</v>
      </c>
      <c r="F19" s="528">
        <v>297000</v>
      </c>
      <c r="G19" s="528">
        <v>0</v>
      </c>
      <c r="H19" s="528">
        <v>0</v>
      </c>
      <c r="I19" s="528">
        <v>0</v>
      </c>
      <c r="J19" s="319">
        <f t="shared" ref="J19:J30" si="5">SUM(E19:I19)</f>
        <v>297000</v>
      </c>
      <c r="K19" s="133"/>
      <c r="L19" s="133"/>
      <c r="M19" s="133"/>
      <c r="N19" s="133"/>
      <c r="O19" s="133"/>
      <c r="P19" s="133"/>
      <c r="Q19" s="146" t="s">
        <v>348</v>
      </c>
      <c r="R19" s="118"/>
      <c r="S19" s="133"/>
      <c r="T19" s="133"/>
      <c r="U19" s="133"/>
      <c r="V19" s="133"/>
      <c r="W19" s="118" t="s">
        <v>365</v>
      </c>
    </row>
    <row r="20" spans="1:23" s="268" customFormat="1" ht="99" customHeight="1">
      <c r="A20" s="141"/>
      <c r="B20" s="223"/>
      <c r="C20" s="226">
        <v>4</v>
      </c>
      <c r="D20" s="108" t="s">
        <v>350</v>
      </c>
      <c r="E20" s="529">
        <v>0</v>
      </c>
      <c r="F20" s="528">
        <v>393300</v>
      </c>
      <c r="G20" s="528">
        <v>0</v>
      </c>
      <c r="H20" s="528">
        <v>0</v>
      </c>
      <c r="I20" s="528">
        <v>0</v>
      </c>
      <c r="J20" s="319">
        <f t="shared" si="5"/>
        <v>393300</v>
      </c>
      <c r="K20" s="133"/>
      <c r="L20" s="133"/>
      <c r="M20" s="133"/>
      <c r="N20" s="133"/>
      <c r="O20" s="133"/>
      <c r="P20" s="133"/>
      <c r="Q20" s="146" t="s">
        <v>348</v>
      </c>
      <c r="R20" s="118"/>
      <c r="S20" s="133"/>
      <c r="T20" s="133"/>
      <c r="U20" s="133"/>
      <c r="V20" s="133"/>
      <c r="W20" s="118" t="s">
        <v>366</v>
      </c>
    </row>
    <row r="21" spans="1:23" s="268" customFormat="1" ht="99" customHeight="1">
      <c r="A21" s="141"/>
      <c r="B21" s="223"/>
      <c r="C21" s="226">
        <v>5</v>
      </c>
      <c r="D21" s="108" t="s">
        <v>351</v>
      </c>
      <c r="E21" s="529">
        <v>0</v>
      </c>
      <c r="F21" s="528">
        <v>380000</v>
      </c>
      <c r="G21" s="528">
        <v>0</v>
      </c>
      <c r="H21" s="528">
        <v>0</v>
      </c>
      <c r="I21" s="528">
        <v>0</v>
      </c>
      <c r="J21" s="319">
        <f t="shared" si="5"/>
        <v>380000</v>
      </c>
      <c r="K21" s="133"/>
      <c r="L21" s="133"/>
      <c r="M21" s="133"/>
      <c r="N21" s="133"/>
      <c r="O21" s="133"/>
      <c r="P21" s="133"/>
      <c r="Q21" s="146" t="s">
        <v>348</v>
      </c>
      <c r="R21" s="118"/>
      <c r="S21" s="133"/>
      <c r="T21" s="133"/>
      <c r="U21" s="133"/>
      <c r="V21" s="133"/>
      <c r="W21" s="118" t="s">
        <v>367</v>
      </c>
    </row>
    <row r="22" spans="1:23" s="268" customFormat="1" ht="99" customHeight="1">
      <c r="A22" s="141"/>
      <c r="B22" s="223"/>
      <c r="C22" s="226">
        <v>6</v>
      </c>
      <c r="D22" s="108" t="s">
        <v>352</v>
      </c>
      <c r="E22" s="529">
        <v>30000</v>
      </c>
      <c r="F22" s="528"/>
      <c r="G22" s="528"/>
      <c r="H22" s="528"/>
      <c r="I22" s="528"/>
      <c r="J22" s="319">
        <f t="shared" si="5"/>
        <v>30000</v>
      </c>
      <c r="K22" s="133"/>
      <c r="L22" s="133"/>
      <c r="M22" s="133"/>
      <c r="N22" s="133"/>
      <c r="O22" s="133"/>
      <c r="P22" s="133"/>
      <c r="Q22" s="146" t="s">
        <v>348</v>
      </c>
      <c r="R22" s="118"/>
      <c r="S22" s="133"/>
      <c r="T22" s="133"/>
      <c r="U22" s="133"/>
      <c r="V22" s="133"/>
      <c r="W22" s="118" t="s">
        <v>368</v>
      </c>
    </row>
    <row r="23" spans="1:23" s="268" customFormat="1" ht="99" customHeight="1">
      <c r="A23" s="141"/>
      <c r="B23" s="223"/>
      <c r="C23" s="226">
        <v>7</v>
      </c>
      <c r="D23" s="108" t="s">
        <v>353</v>
      </c>
      <c r="E23" s="529">
        <v>40000</v>
      </c>
      <c r="F23" s="528"/>
      <c r="G23" s="528"/>
      <c r="H23" s="528"/>
      <c r="I23" s="528"/>
      <c r="J23" s="319">
        <f t="shared" si="5"/>
        <v>40000</v>
      </c>
      <c r="K23" s="133"/>
      <c r="L23" s="133"/>
      <c r="M23" s="133"/>
      <c r="N23" s="133"/>
      <c r="O23" s="133"/>
      <c r="P23" s="133"/>
      <c r="Q23" s="146" t="s">
        <v>348</v>
      </c>
      <c r="R23" s="118"/>
      <c r="S23" s="133"/>
      <c r="T23" s="133"/>
      <c r="U23" s="133"/>
      <c r="V23" s="133"/>
      <c r="W23" s="118" t="s">
        <v>354</v>
      </c>
    </row>
    <row r="24" spans="1:23" s="268" customFormat="1" ht="99" customHeight="1">
      <c r="A24" s="141"/>
      <c r="B24" s="223"/>
      <c r="C24" s="226">
        <v>8</v>
      </c>
      <c r="D24" s="108" t="s">
        <v>355</v>
      </c>
      <c r="E24" s="529">
        <v>30000</v>
      </c>
      <c r="F24" s="528"/>
      <c r="G24" s="528"/>
      <c r="H24" s="528"/>
      <c r="I24" s="528"/>
      <c r="J24" s="319">
        <f t="shared" si="5"/>
        <v>30000</v>
      </c>
      <c r="K24" s="133"/>
      <c r="L24" s="133"/>
      <c r="M24" s="133"/>
      <c r="N24" s="133"/>
      <c r="O24" s="133"/>
      <c r="P24" s="133"/>
      <c r="Q24" s="146" t="s">
        <v>348</v>
      </c>
      <c r="R24" s="118"/>
      <c r="S24" s="133"/>
      <c r="T24" s="133"/>
      <c r="U24" s="133"/>
      <c r="V24" s="133"/>
      <c r="W24" s="118" t="s">
        <v>356</v>
      </c>
    </row>
    <row r="25" spans="1:23" s="268" customFormat="1" ht="99" customHeight="1">
      <c r="A25" s="141"/>
      <c r="B25" s="223"/>
      <c r="C25" s="226">
        <v>9</v>
      </c>
      <c r="D25" s="108" t="s">
        <v>357</v>
      </c>
      <c r="E25" s="529">
        <v>30000</v>
      </c>
      <c r="F25" s="528"/>
      <c r="G25" s="528"/>
      <c r="H25" s="528"/>
      <c r="I25" s="528"/>
      <c r="J25" s="319">
        <f t="shared" si="5"/>
        <v>30000</v>
      </c>
      <c r="K25" s="133"/>
      <c r="L25" s="133"/>
      <c r="M25" s="133"/>
      <c r="N25" s="133"/>
      <c r="O25" s="133"/>
      <c r="P25" s="133"/>
      <c r="Q25" s="146" t="s">
        <v>348</v>
      </c>
      <c r="R25" s="118"/>
      <c r="S25" s="133"/>
      <c r="T25" s="133"/>
      <c r="U25" s="133"/>
      <c r="V25" s="133"/>
      <c r="W25" s="118" t="s">
        <v>369</v>
      </c>
    </row>
    <row r="26" spans="1:23" s="268" customFormat="1" ht="99" customHeight="1">
      <c r="A26" s="141"/>
      <c r="B26" s="223"/>
      <c r="C26" s="226">
        <v>10</v>
      </c>
      <c r="D26" s="108" t="s">
        <v>358</v>
      </c>
      <c r="E26" s="529">
        <v>33000</v>
      </c>
      <c r="F26" s="528"/>
      <c r="G26" s="528"/>
      <c r="H26" s="528"/>
      <c r="I26" s="528"/>
      <c r="J26" s="319">
        <f t="shared" si="5"/>
        <v>33000</v>
      </c>
      <c r="K26" s="133"/>
      <c r="L26" s="133"/>
      <c r="M26" s="133"/>
      <c r="N26" s="133"/>
      <c r="O26" s="133"/>
      <c r="P26" s="133"/>
      <c r="Q26" s="146" t="s">
        <v>348</v>
      </c>
      <c r="R26" s="118"/>
      <c r="S26" s="133"/>
      <c r="T26" s="133"/>
      <c r="U26" s="133"/>
      <c r="V26" s="133"/>
      <c r="W26" s="118" t="s">
        <v>370</v>
      </c>
    </row>
    <row r="27" spans="1:23" s="268" customFormat="1" ht="99" customHeight="1">
      <c r="A27" s="141"/>
      <c r="B27" s="223"/>
      <c r="C27" s="226">
        <v>11</v>
      </c>
      <c r="D27" s="108" t="s">
        <v>359</v>
      </c>
      <c r="E27" s="529">
        <v>27000</v>
      </c>
      <c r="F27" s="528"/>
      <c r="G27" s="528"/>
      <c r="H27" s="528"/>
      <c r="I27" s="528"/>
      <c r="J27" s="319">
        <f t="shared" si="5"/>
        <v>27000</v>
      </c>
      <c r="K27" s="133"/>
      <c r="L27" s="133"/>
      <c r="M27" s="133"/>
      <c r="N27" s="133"/>
      <c r="O27" s="133"/>
      <c r="P27" s="133"/>
      <c r="Q27" s="146" t="s">
        <v>348</v>
      </c>
      <c r="R27" s="118"/>
      <c r="S27" s="133"/>
      <c r="T27" s="133"/>
      <c r="U27" s="133"/>
      <c r="V27" s="133"/>
      <c r="W27" s="118" t="s">
        <v>371</v>
      </c>
    </row>
    <row r="28" spans="1:23" s="268" customFormat="1" ht="75.75" customHeight="1">
      <c r="A28" s="141"/>
      <c r="B28" s="223"/>
      <c r="C28" s="226">
        <v>12</v>
      </c>
      <c r="D28" s="108" t="s">
        <v>360</v>
      </c>
      <c r="E28" s="529">
        <v>34000</v>
      </c>
      <c r="F28" s="528"/>
      <c r="G28" s="528"/>
      <c r="H28" s="528"/>
      <c r="I28" s="528"/>
      <c r="J28" s="319">
        <f t="shared" si="5"/>
        <v>34000</v>
      </c>
      <c r="K28" s="133"/>
      <c r="L28" s="133"/>
      <c r="M28" s="133"/>
      <c r="N28" s="133"/>
      <c r="O28" s="133"/>
      <c r="P28" s="133"/>
      <c r="Q28" s="146" t="s">
        <v>348</v>
      </c>
      <c r="R28" s="118"/>
      <c r="S28" s="133"/>
      <c r="T28" s="133"/>
      <c r="U28" s="133"/>
      <c r="V28" s="133"/>
      <c r="W28" s="118" t="s">
        <v>372</v>
      </c>
    </row>
    <row r="29" spans="1:23" s="268" customFormat="1" ht="48" customHeight="1">
      <c r="A29" s="141"/>
      <c r="B29" s="223"/>
      <c r="C29" s="226">
        <v>13</v>
      </c>
      <c r="D29" s="108" t="s">
        <v>361</v>
      </c>
      <c r="E29" s="529">
        <v>40000</v>
      </c>
      <c r="F29" s="528"/>
      <c r="G29" s="528"/>
      <c r="H29" s="528"/>
      <c r="I29" s="528"/>
      <c r="J29" s="319">
        <f t="shared" si="5"/>
        <v>40000</v>
      </c>
      <c r="K29" s="133"/>
      <c r="L29" s="133"/>
      <c r="M29" s="133"/>
      <c r="N29" s="133"/>
      <c r="O29" s="133"/>
      <c r="P29" s="133"/>
      <c r="Q29" s="146" t="s">
        <v>348</v>
      </c>
      <c r="R29" s="118"/>
      <c r="S29" s="133"/>
      <c r="T29" s="133"/>
      <c r="U29" s="133"/>
      <c r="V29" s="133"/>
      <c r="W29" s="118" t="s">
        <v>366</v>
      </c>
    </row>
    <row r="30" spans="1:23" s="268" customFormat="1" ht="58.5" customHeight="1">
      <c r="A30" s="141"/>
      <c r="B30" s="223"/>
      <c r="C30" s="226">
        <v>14</v>
      </c>
      <c r="D30" s="108" t="s">
        <v>362</v>
      </c>
      <c r="E30" s="529">
        <v>45000</v>
      </c>
      <c r="F30" s="528"/>
      <c r="G30" s="528"/>
      <c r="H30" s="528"/>
      <c r="I30" s="528"/>
      <c r="J30" s="319">
        <f t="shared" si="5"/>
        <v>45000</v>
      </c>
      <c r="K30" s="133"/>
      <c r="L30" s="133"/>
      <c r="M30" s="133"/>
      <c r="N30" s="133"/>
      <c r="O30" s="133"/>
      <c r="P30" s="133"/>
      <c r="Q30" s="146" t="s">
        <v>348</v>
      </c>
      <c r="R30" s="118"/>
      <c r="S30" s="133"/>
      <c r="T30" s="133"/>
      <c r="U30" s="133"/>
      <c r="V30" s="133"/>
      <c r="W30" s="118" t="s">
        <v>363</v>
      </c>
    </row>
    <row r="31" spans="1:23" s="165" customFormat="1" ht="36" customHeight="1">
      <c r="A31" s="134"/>
      <c r="B31" s="460"/>
      <c r="C31" s="374">
        <v>15</v>
      </c>
      <c r="D31" s="595" t="s">
        <v>375</v>
      </c>
      <c r="E31" s="138"/>
      <c r="F31" s="145"/>
      <c r="G31" s="138"/>
      <c r="H31" s="138"/>
      <c r="I31" s="138"/>
      <c r="J31" s="513"/>
      <c r="K31" s="137"/>
      <c r="L31" s="137"/>
      <c r="M31" s="137"/>
      <c r="N31" s="137"/>
      <c r="O31" s="154"/>
      <c r="P31" s="154"/>
      <c r="Q31" s="131"/>
      <c r="R31" s="118"/>
      <c r="S31" s="126"/>
      <c r="T31" s="127"/>
      <c r="U31" s="127"/>
      <c r="V31" s="127"/>
      <c r="W31" s="126"/>
    </row>
    <row r="32" spans="1:23" s="165" customFormat="1" ht="37.5" customHeight="1">
      <c r="A32" s="134"/>
      <c r="B32" s="460"/>
      <c r="C32" s="374">
        <v>16</v>
      </c>
      <c r="D32" s="595" t="s">
        <v>375</v>
      </c>
      <c r="E32" s="138"/>
      <c r="F32" s="145"/>
      <c r="G32" s="138"/>
      <c r="H32" s="138"/>
      <c r="I32" s="138"/>
      <c r="J32" s="513"/>
      <c r="K32" s="137"/>
      <c r="L32" s="137"/>
      <c r="M32" s="137"/>
      <c r="N32" s="137"/>
      <c r="O32" s="154"/>
      <c r="P32" s="154"/>
      <c r="Q32" s="131"/>
      <c r="R32" s="118"/>
      <c r="S32" s="126"/>
      <c r="T32" s="127"/>
      <c r="U32" s="127"/>
      <c r="V32" s="127"/>
      <c r="W32" s="126"/>
    </row>
    <row r="33" spans="1:23" s="216" customFormat="1">
      <c r="A33" s="213"/>
      <c r="B33" s="726" t="s">
        <v>37</v>
      </c>
      <c r="C33" s="727"/>
      <c r="D33" s="728"/>
      <c r="E33" s="530">
        <f>E9</f>
        <v>309000</v>
      </c>
      <c r="F33" s="530">
        <f t="shared" ref="F33:J33" si="6">F9</f>
        <v>1490300</v>
      </c>
      <c r="G33" s="530">
        <f t="shared" si="6"/>
        <v>0</v>
      </c>
      <c r="H33" s="530">
        <f t="shared" si="6"/>
        <v>28500</v>
      </c>
      <c r="I33" s="530">
        <f t="shared" si="6"/>
        <v>0</v>
      </c>
      <c r="J33" s="530">
        <f t="shared" si="6"/>
        <v>1827800</v>
      </c>
      <c r="K33" s="213"/>
      <c r="L33" s="213"/>
      <c r="M33" s="213"/>
      <c r="N33" s="213"/>
      <c r="O33" s="213"/>
      <c r="P33" s="213"/>
      <c r="Q33" s="394"/>
      <c r="R33" s="395"/>
      <c r="S33" s="214"/>
      <c r="T33" s="214"/>
      <c r="U33" s="214"/>
      <c r="V33" s="214"/>
      <c r="W33" s="651"/>
    </row>
  </sheetData>
  <mergeCells count="25">
    <mergeCell ref="B33:D33"/>
    <mergeCell ref="J7:J8"/>
    <mergeCell ref="E7:E8"/>
    <mergeCell ref="F7:F8"/>
    <mergeCell ref="G7:G8"/>
    <mergeCell ref="H7:H8"/>
    <mergeCell ref="I7:I8"/>
    <mergeCell ref="C15:D15"/>
    <mergeCell ref="B10:D10"/>
    <mergeCell ref="A3:A6"/>
    <mergeCell ref="B3:D6"/>
    <mergeCell ref="A7:D7"/>
    <mergeCell ref="B8:D8"/>
    <mergeCell ref="A9:D9"/>
    <mergeCell ref="T3:V3"/>
    <mergeCell ref="G4:I4"/>
    <mergeCell ref="O4:P4"/>
    <mergeCell ref="T4:V4"/>
    <mergeCell ref="G5:G6"/>
    <mergeCell ref="C1:R1"/>
    <mergeCell ref="C2:R2"/>
    <mergeCell ref="E3:I3"/>
    <mergeCell ref="J3:J6"/>
    <mergeCell ref="K3:N4"/>
    <mergeCell ref="O3:P3"/>
  </mergeCells>
  <printOptions horizontalCentered="1"/>
  <pageMargins left="0.19685039370078741" right="0.39370078740157483" top="0.78740157480314965" bottom="0.59055118110236227" header="0.51181102362204722" footer="0.51181102362204722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3"/>
  <sheetViews>
    <sheetView topLeftCell="A19" zoomScale="50" zoomScaleNormal="50" zoomScaleSheetLayoutView="61" zoomScalePageLayoutView="50" workbookViewId="0">
      <selection activeCell="AD19" sqref="AD19"/>
    </sheetView>
  </sheetViews>
  <sheetFormatPr defaultColWidth="5.375" defaultRowHeight="23.25"/>
  <cols>
    <col min="1" max="1" width="9.625" style="169" customWidth="1"/>
    <col min="2" max="2" width="4" style="217" customWidth="1"/>
    <col min="3" max="3" width="5.25" style="221" bestFit="1" customWidth="1"/>
    <col min="4" max="4" width="55.625" style="228" customWidth="1"/>
    <col min="5" max="10" width="12.625" style="531" customWidth="1"/>
    <col min="11" max="14" width="7.125" style="328" customWidth="1"/>
    <col min="15" max="15" width="15.875" style="262" customWidth="1"/>
    <col min="16" max="16" width="15.875" style="283" customWidth="1"/>
    <col min="17" max="17" width="11.25" style="332" customWidth="1"/>
    <col min="18" max="19" width="12.125" style="169" hidden="1" customWidth="1"/>
    <col min="20" max="22" width="12.125" style="197" hidden="1" customWidth="1"/>
    <col min="23" max="23" width="19" style="196" customWidth="1"/>
    <col min="24" max="16384" width="5.375" style="169"/>
  </cols>
  <sheetData>
    <row r="1" spans="1:23" ht="34.5">
      <c r="C1" s="684" t="s">
        <v>98</v>
      </c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</row>
    <row r="2" spans="1:23">
      <c r="C2" s="666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</row>
    <row r="3" spans="1:23" s="173" customFormat="1">
      <c r="A3" s="702" t="s">
        <v>26</v>
      </c>
      <c r="B3" s="692" t="s">
        <v>87</v>
      </c>
      <c r="C3" s="693"/>
      <c r="D3" s="694"/>
      <c r="E3" s="714" t="s">
        <v>101</v>
      </c>
      <c r="F3" s="715"/>
      <c r="G3" s="715"/>
      <c r="H3" s="715"/>
      <c r="I3" s="716"/>
      <c r="J3" s="738" t="s">
        <v>18</v>
      </c>
      <c r="K3" s="692" t="s">
        <v>89</v>
      </c>
      <c r="L3" s="693"/>
      <c r="M3" s="693"/>
      <c r="N3" s="694"/>
      <c r="O3" s="692" t="s">
        <v>19</v>
      </c>
      <c r="P3" s="694"/>
      <c r="Q3" s="360" t="s">
        <v>21</v>
      </c>
      <c r="R3" s="369" t="s">
        <v>10</v>
      </c>
      <c r="S3" s="369" t="s">
        <v>12</v>
      </c>
      <c r="T3" s="698" t="s">
        <v>23</v>
      </c>
      <c r="U3" s="698"/>
      <c r="V3" s="698"/>
      <c r="W3" s="360" t="s">
        <v>42</v>
      </c>
    </row>
    <row r="4" spans="1:23" s="173" customFormat="1">
      <c r="A4" s="706"/>
      <c r="B4" s="699"/>
      <c r="C4" s="713"/>
      <c r="D4" s="700"/>
      <c r="E4" s="612"/>
      <c r="F4" s="636"/>
      <c r="G4" s="720" t="s">
        <v>5</v>
      </c>
      <c r="H4" s="720"/>
      <c r="I4" s="720"/>
      <c r="J4" s="739"/>
      <c r="K4" s="695"/>
      <c r="L4" s="696"/>
      <c r="M4" s="696"/>
      <c r="N4" s="697"/>
      <c r="O4" s="699" t="s">
        <v>20</v>
      </c>
      <c r="P4" s="700"/>
      <c r="Q4" s="359" t="s">
        <v>22</v>
      </c>
      <c r="R4" s="174" t="s">
        <v>11</v>
      </c>
      <c r="S4" s="174" t="s">
        <v>10</v>
      </c>
      <c r="T4" s="701" t="s">
        <v>28</v>
      </c>
      <c r="U4" s="701"/>
      <c r="V4" s="701"/>
      <c r="W4" s="359" t="s">
        <v>10</v>
      </c>
    </row>
    <row r="5" spans="1:23" s="173" customFormat="1">
      <c r="A5" s="706"/>
      <c r="B5" s="699"/>
      <c r="C5" s="713"/>
      <c r="D5" s="700"/>
      <c r="E5" s="520" t="s">
        <v>88</v>
      </c>
      <c r="F5" s="520" t="s">
        <v>88</v>
      </c>
      <c r="G5" s="689" t="s">
        <v>6</v>
      </c>
      <c r="H5" s="612" t="s">
        <v>7</v>
      </c>
      <c r="I5" s="612" t="s">
        <v>7</v>
      </c>
      <c r="J5" s="739"/>
      <c r="K5" s="362" t="s">
        <v>14</v>
      </c>
      <c r="L5" s="362" t="s">
        <v>15</v>
      </c>
      <c r="M5" s="362" t="s">
        <v>16</v>
      </c>
      <c r="N5" s="362" t="s">
        <v>18</v>
      </c>
      <c r="O5" s="362" t="s">
        <v>29</v>
      </c>
      <c r="P5" s="198" t="s">
        <v>29</v>
      </c>
      <c r="Q5" s="359" t="s">
        <v>32</v>
      </c>
      <c r="R5" s="175"/>
      <c r="S5" s="174" t="s">
        <v>11</v>
      </c>
      <c r="T5" s="369" t="s">
        <v>24</v>
      </c>
      <c r="U5" s="369" t="s">
        <v>26</v>
      </c>
      <c r="V5" s="369" t="s">
        <v>27</v>
      </c>
      <c r="W5" s="359"/>
    </row>
    <row r="6" spans="1:23" s="173" customFormat="1">
      <c r="A6" s="703"/>
      <c r="B6" s="695"/>
      <c r="C6" s="696"/>
      <c r="D6" s="697"/>
      <c r="E6" s="521" t="s">
        <v>8</v>
      </c>
      <c r="F6" s="521" t="s">
        <v>3</v>
      </c>
      <c r="G6" s="691"/>
      <c r="H6" s="613" t="s">
        <v>8</v>
      </c>
      <c r="I6" s="613" t="s">
        <v>9</v>
      </c>
      <c r="J6" s="740"/>
      <c r="K6" s="364"/>
      <c r="L6" s="364"/>
      <c r="M6" s="364" t="s">
        <v>17</v>
      </c>
      <c r="N6" s="364"/>
      <c r="O6" s="364" t="s">
        <v>1</v>
      </c>
      <c r="P6" s="199" t="s">
        <v>30</v>
      </c>
      <c r="Q6" s="361"/>
      <c r="R6" s="176"/>
      <c r="S6" s="176"/>
      <c r="T6" s="370" t="s">
        <v>25</v>
      </c>
      <c r="U6" s="370"/>
      <c r="V6" s="370"/>
      <c r="W6" s="361"/>
    </row>
    <row r="7" spans="1:23" s="179" customFormat="1">
      <c r="A7" s="721" t="s">
        <v>95</v>
      </c>
      <c r="B7" s="722"/>
      <c r="C7" s="722"/>
      <c r="D7" s="723"/>
      <c r="E7" s="741">
        <f>E10</f>
        <v>0</v>
      </c>
      <c r="F7" s="741">
        <f t="shared" ref="F7:J7" si="0">F10</f>
        <v>175000</v>
      </c>
      <c r="G7" s="741">
        <f t="shared" si="0"/>
        <v>0</v>
      </c>
      <c r="H7" s="741">
        <f t="shared" si="0"/>
        <v>0</v>
      </c>
      <c r="I7" s="741">
        <f t="shared" si="0"/>
        <v>0</v>
      </c>
      <c r="J7" s="741">
        <f t="shared" si="0"/>
        <v>175000</v>
      </c>
      <c r="K7" s="353"/>
      <c r="L7" s="353"/>
      <c r="M7" s="353"/>
      <c r="N7" s="353"/>
      <c r="O7" s="284"/>
      <c r="P7" s="285"/>
      <c r="Q7" s="367"/>
      <c r="R7" s="177"/>
      <c r="S7" s="177"/>
      <c r="T7" s="178"/>
      <c r="U7" s="178"/>
      <c r="V7" s="178"/>
      <c r="W7" s="273"/>
    </row>
    <row r="8" spans="1:23" s="179" customFormat="1">
      <c r="A8" s="180"/>
      <c r="B8" s="724" t="s">
        <v>94</v>
      </c>
      <c r="C8" s="724"/>
      <c r="D8" s="725"/>
      <c r="E8" s="742"/>
      <c r="F8" s="742"/>
      <c r="G8" s="742"/>
      <c r="H8" s="742"/>
      <c r="I8" s="742"/>
      <c r="J8" s="742"/>
      <c r="K8" s="312"/>
      <c r="L8" s="312"/>
      <c r="M8" s="312"/>
      <c r="N8" s="312"/>
      <c r="O8" s="276"/>
      <c r="P8" s="286"/>
      <c r="Q8" s="368"/>
      <c r="R8" s="182"/>
      <c r="S8" s="182"/>
      <c r="T8" s="183"/>
      <c r="U8" s="183"/>
      <c r="V8" s="183"/>
      <c r="W8" s="274"/>
    </row>
    <row r="9" spans="1:23" s="116" customFormat="1">
      <c r="A9" s="710" t="s">
        <v>84</v>
      </c>
      <c r="B9" s="711"/>
      <c r="C9" s="711"/>
      <c r="D9" s="712"/>
      <c r="E9" s="522"/>
      <c r="F9" s="522"/>
      <c r="G9" s="522"/>
      <c r="H9" s="522"/>
      <c r="I9" s="522"/>
      <c r="J9" s="522"/>
      <c r="K9" s="314"/>
      <c r="L9" s="314"/>
      <c r="M9" s="314"/>
      <c r="N9" s="314"/>
      <c r="O9" s="277"/>
      <c r="P9" s="287"/>
      <c r="Q9" s="129"/>
      <c r="R9" s="114"/>
      <c r="S9" s="114"/>
      <c r="T9" s="115"/>
      <c r="U9" s="115"/>
      <c r="V9" s="115"/>
      <c r="W9" s="662"/>
    </row>
    <row r="10" spans="1:23" s="187" customFormat="1">
      <c r="A10" s="184"/>
      <c r="B10" s="358" t="s">
        <v>85</v>
      </c>
      <c r="C10" s="371"/>
      <c r="D10" s="372"/>
      <c r="E10" s="523">
        <f>E11</f>
        <v>0</v>
      </c>
      <c r="F10" s="523">
        <f t="shared" ref="F10:J10" si="1">F11</f>
        <v>175000</v>
      </c>
      <c r="G10" s="523">
        <f t="shared" si="1"/>
        <v>0</v>
      </c>
      <c r="H10" s="523">
        <f t="shared" si="1"/>
        <v>0</v>
      </c>
      <c r="I10" s="523">
        <f t="shared" si="1"/>
        <v>0</v>
      </c>
      <c r="J10" s="523">
        <f t="shared" si="1"/>
        <v>175000</v>
      </c>
      <c r="K10" s="300"/>
      <c r="L10" s="300"/>
      <c r="M10" s="300"/>
      <c r="N10" s="300"/>
      <c r="O10" s="242"/>
      <c r="P10" s="288"/>
      <c r="Q10" s="185"/>
      <c r="R10" s="186"/>
      <c r="S10" s="186"/>
      <c r="T10" s="185"/>
      <c r="U10" s="185"/>
      <c r="V10" s="185"/>
      <c r="W10" s="243"/>
    </row>
    <row r="11" spans="1:23" s="189" customFormat="1">
      <c r="A11" s="188"/>
      <c r="B11" s="642"/>
      <c r="C11" s="234" t="s">
        <v>86</v>
      </c>
      <c r="D11" s="117"/>
      <c r="E11" s="524">
        <f>E12+E13</f>
        <v>0</v>
      </c>
      <c r="F11" s="524">
        <f t="shared" ref="F11:J11" si="2">F12+F13</f>
        <v>175000</v>
      </c>
      <c r="G11" s="524">
        <f t="shared" si="2"/>
        <v>0</v>
      </c>
      <c r="H11" s="524">
        <f t="shared" si="2"/>
        <v>0</v>
      </c>
      <c r="I11" s="524">
        <f t="shared" si="2"/>
        <v>0</v>
      </c>
      <c r="J11" s="524">
        <f t="shared" si="2"/>
        <v>175000</v>
      </c>
      <c r="K11" s="354"/>
      <c r="L11" s="354"/>
      <c r="M11" s="354"/>
      <c r="N11" s="354"/>
      <c r="O11" s="289"/>
      <c r="P11" s="290"/>
      <c r="Q11" s="333"/>
      <c r="R11" s="190"/>
      <c r="S11" s="190"/>
      <c r="T11" s="191"/>
      <c r="U11" s="191"/>
      <c r="V11" s="191"/>
      <c r="W11" s="292"/>
    </row>
    <row r="12" spans="1:23" s="193" customFormat="1" ht="409.5">
      <c r="A12" s="192"/>
      <c r="B12" s="646"/>
      <c r="C12" s="541">
        <v>1</v>
      </c>
      <c r="D12" s="637" t="s">
        <v>307</v>
      </c>
      <c r="E12" s="644">
        <v>0</v>
      </c>
      <c r="F12" s="645">
        <v>25000</v>
      </c>
      <c r="G12" s="645">
        <v>0</v>
      </c>
      <c r="H12" s="645">
        <v>0</v>
      </c>
      <c r="I12" s="645">
        <v>0</v>
      </c>
      <c r="J12" s="645">
        <f>SUM(E12:I12)</f>
        <v>25000</v>
      </c>
      <c r="K12" s="541">
        <v>8</v>
      </c>
      <c r="L12" s="541">
        <v>5</v>
      </c>
      <c r="M12" s="541">
        <v>20</v>
      </c>
      <c r="N12" s="541">
        <f t="shared" ref="N12:N20" si="3">SUM(K12:M12)</f>
        <v>33</v>
      </c>
      <c r="O12" s="637" t="s">
        <v>308</v>
      </c>
      <c r="P12" s="119" t="s">
        <v>309</v>
      </c>
      <c r="Q12" s="544">
        <v>22341</v>
      </c>
      <c r="R12" s="545" t="s">
        <v>310</v>
      </c>
      <c r="S12" s="134"/>
      <c r="T12" s="133"/>
      <c r="U12" s="133"/>
      <c r="V12" s="133"/>
      <c r="W12" s="545" t="s">
        <v>310</v>
      </c>
    </row>
    <row r="13" spans="1:23" s="193" customFormat="1" ht="303.75" customHeight="1">
      <c r="A13" s="192"/>
      <c r="B13" s="646"/>
      <c r="C13" s="646">
        <v>2</v>
      </c>
      <c r="D13" s="637" t="s">
        <v>311</v>
      </c>
      <c r="E13" s="172">
        <v>0</v>
      </c>
      <c r="F13" s="644">
        <f>SUM(F14:F20)</f>
        <v>150000</v>
      </c>
      <c r="G13" s="172">
        <v>0</v>
      </c>
      <c r="H13" s="172">
        <v>0</v>
      </c>
      <c r="I13" s="172">
        <v>0</v>
      </c>
      <c r="J13" s="645">
        <f t="shared" ref="J13:J20" si="4">SUM(E13:I13)</f>
        <v>150000</v>
      </c>
      <c r="K13" s="541">
        <v>0</v>
      </c>
      <c r="L13" s="541">
        <v>5</v>
      </c>
      <c r="M13" s="541">
        <v>15</v>
      </c>
      <c r="N13" s="541">
        <f t="shared" si="3"/>
        <v>20</v>
      </c>
      <c r="O13" s="637" t="s">
        <v>312</v>
      </c>
      <c r="P13" s="119" t="s">
        <v>313</v>
      </c>
      <c r="Q13" s="541" t="s">
        <v>314</v>
      </c>
      <c r="R13" s="638" t="s">
        <v>315</v>
      </c>
      <c r="S13" s="134"/>
      <c r="T13" s="133"/>
      <c r="U13" s="133"/>
      <c r="V13" s="133"/>
      <c r="W13" s="545" t="s">
        <v>343</v>
      </c>
    </row>
    <row r="14" spans="1:23" s="398" customFormat="1" ht="394.5" customHeight="1">
      <c r="A14" s="396"/>
      <c r="B14" s="661"/>
      <c r="C14" s="192"/>
      <c r="D14" s="637" t="s">
        <v>316</v>
      </c>
      <c r="E14" s="172">
        <v>0</v>
      </c>
      <c r="F14" s="644">
        <v>15000</v>
      </c>
      <c r="G14" s="172">
        <v>0</v>
      </c>
      <c r="H14" s="172">
        <v>0</v>
      </c>
      <c r="I14" s="172"/>
      <c r="J14" s="645">
        <f t="shared" si="4"/>
        <v>15000</v>
      </c>
      <c r="K14" s="541">
        <v>10</v>
      </c>
      <c r="L14" s="541">
        <v>6</v>
      </c>
      <c r="M14" s="541">
        <v>20</v>
      </c>
      <c r="N14" s="541">
        <f t="shared" si="3"/>
        <v>36</v>
      </c>
      <c r="O14" s="637" t="s">
        <v>317</v>
      </c>
      <c r="P14" s="119" t="s">
        <v>318</v>
      </c>
      <c r="Q14" s="544">
        <v>22282</v>
      </c>
      <c r="R14" s="638" t="s">
        <v>319</v>
      </c>
      <c r="S14" s="487"/>
      <c r="T14" s="487"/>
      <c r="U14" s="487"/>
      <c r="V14" s="487"/>
      <c r="W14" s="545" t="s">
        <v>319</v>
      </c>
    </row>
    <row r="15" spans="1:23" ht="390.75" customHeight="1">
      <c r="A15" s="570"/>
      <c r="B15" s="643"/>
      <c r="C15" s="192"/>
      <c r="D15" s="637" t="s">
        <v>320</v>
      </c>
      <c r="E15" s="172">
        <v>0</v>
      </c>
      <c r="F15" s="644">
        <v>15000</v>
      </c>
      <c r="G15" s="172">
        <v>0</v>
      </c>
      <c r="H15" s="172"/>
      <c r="I15" s="172"/>
      <c r="J15" s="645">
        <f t="shared" si="4"/>
        <v>15000</v>
      </c>
      <c r="K15" s="541">
        <v>1</v>
      </c>
      <c r="L15" s="541">
        <v>9</v>
      </c>
      <c r="M15" s="541">
        <v>20</v>
      </c>
      <c r="N15" s="541">
        <f t="shared" si="3"/>
        <v>30</v>
      </c>
      <c r="O15" s="637" t="s">
        <v>321</v>
      </c>
      <c r="P15" s="119" t="s">
        <v>322</v>
      </c>
      <c r="Q15" s="544">
        <v>22282</v>
      </c>
      <c r="R15" s="638" t="s">
        <v>323</v>
      </c>
      <c r="S15" s="235"/>
      <c r="T15" s="238"/>
      <c r="U15" s="238"/>
      <c r="V15" s="238"/>
      <c r="W15" s="569" t="s">
        <v>346</v>
      </c>
    </row>
    <row r="16" spans="1:23" ht="394.5" customHeight="1">
      <c r="A16" s="152"/>
      <c r="B16" s="133"/>
      <c r="C16" s="192"/>
      <c r="D16" s="637" t="s">
        <v>324</v>
      </c>
      <c r="E16" s="172">
        <v>0</v>
      </c>
      <c r="F16" s="644">
        <v>40000</v>
      </c>
      <c r="G16" s="172">
        <v>0</v>
      </c>
      <c r="H16" s="172">
        <v>0</v>
      </c>
      <c r="I16" s="172">
        <v>0</v>
      </c>
      <c r="J16" s="645">
        <f t="shared" si="4"/>
        <v>40000</v>
      </c>
      <c r="K16" s="541">
        <v>4</v>
      </c>
      <c r="L16" s="541">
        <v>4</v>
      </c>
      <c r="M16" s="541">
        <v>12</v>
      </c>
      <c r="N16" s="541">
        <f t="shared" si="3"/>
        <v>20</v>
      </c>
      <c r="O16" s="637" t="s">
        <v>325</v>
      </c>
      <c r="P16" s="119" t="s">
        <v>326</v>
      </c>
      <c r="Q16" s="544">
        <v>22282</v>
      </c>
      <c r="R16" s="638" t="s">
        <v>327</v>
      </c>
      <c r="S16" s="659"/>
      <c r="T16" s="660"/>
      <c r="U16" s="660"/>
      <c r="V16" s="660"/>
      <c r="W16" s="545" t="s">
        <v>327</v>
      </c>
    </row>
    <row r="17" spans="1:23" ht="409.5">
      <c r="A17" s="152"/>
      <c r="B17" s="133"/>
      <c r="C17" s="192"/>
      <c r="D17" s="639" t="s">
        <v>328</v>
      </c>
      <c r="E17" s="656">
        <v>0</v>
      </c>
      <c r="F17" s="655">
        <v>15000</v>
      </c>
      <c r="G17" s="656">
        <v>0</v>
      </c>
      <c r="H17" s="656">
        <v>0</v>
      </c>
      <c r="I17" s="656">
        <v>0</v>
      </c>
      <c r="J17" s="657">
        <f t="shared" si="4"/>
        <v>15000</v>
      </c>
      <c r="K17" s="631">
        <v>5</v>
      </c>
      <c r="L17" s="631">
        <v>5</v>
      </c>
      <c r="M17" s="631">
        <v>20</v>
      </c>
      <c r="N17" s="631">
        <f t="shared" si="3"/>
        <v>30</v>
      </c>
      <c r="O17" s="639" t="s">
        <v>329</v>
      </c>
      <c r="P17" s="658" t="s">
        <v>330</v>
      </c>
      <c r="Q17" s="640">
        <v>22372</v>
      </c>
      <c r="R17" s="641" t="s">
        <v>331</v>
      </c>
      <c r="W17" s="632" t="s">
        <v>331</v>
      </c>
    </row>
    <row r="18" spans="1:23" ht="409.5">
      <c r="A18" s="152"/>
      <c r="B18" s="133"/>
      <c r="C18" s="192"/>
      <c r="D18" s="637" t="s">
        <v>332</v>
      </c>
      <c r="E18" s="172">
        <v>0</v>
      </c>
      <c r="F18" s="644">
        <v>50000</v>
      </c>
      <c r="G18" s="172">
        <v>0</v>
      </c>
      <c r="H18" s="172">
        <v>0</v>
      </c>
      <c r="I18" s="172">
        <v>0</v>
      </c>
      <c r="J18" s="645">
        <f t="shared" si="4"/>
        <v>50000</v>
      </c>
      <c r="K18" s="541">
        <v>4</v>
      </c>
      <c r="L18" s="541">
        <v>6</v>
      </c>
      <c r="M18" s="541">
        <v>20</v>
      </c>
      <c r="N18" s="541">
        <f t="shared" si="3"/>
        <v>30</v>
      </c>
      <c r="O18" s="653" t="s">
        <v>333</v>
      </c>
      <c r="P18" s="654" t="s">
        <v>334</v>
      </c>
      <c r="Q18" s="544">
        <v>22313</v>
      </c>
      <c r="R18" s="638" t="s">
        <v>335</v>
      </c>
      <c r="W18" s="545" t="s">
        <v>335</v>
      </c>
    </row>
    <row r="19" spans="1:23" ht="409.5" customHeight="1">
      <c r="A19" s="152"/>
      <c r="B19" s="133"/>
      <c r="C19" s="192"/>
      <c r="D19" s="639" t="s">
        <v>336</v>
      </c>
      <c r="E19" s="172">
        <v>0</v>
      </c>
      <c r="F19" s="655">
        <v>15000</v>
      </c>
      <c r="G19" s="172">
        <v>0</v>
      </c>
      <c r="H19" s="172">
        <v>0</v>
      </c>
      <c r="I19" s="172">
        <v>0</v>
      </c>
      <c r="J19" s="645">
        <f t="shared" si="4"/>
        <v>15000</v>
      </c>
      <c r="K19" s="631">
        <v>1</v>
      </c>
      <c r="L19" s="631">
        <v>1</v>
      </c>
      <c r="M19" s="631">
        <v>20</v>
      </c>
      <c r="N19" s="631">
        <f t="shared" si="3"/>
        <v>22</v>
      </c>
      <c r="O19" s="639" t="s">
        <v>337</v>
      </c>
      <c r="P19" s="652" t="s">
        <v>338</v>
      </c>
      <c r="Q19" s="640">
        <v>22402</v>
      </c>
      <c r="R19" s="641" t="s">
        <v>339</v>
      </c>
      <c r="W19" s="632" t="s">
        <v>339</v>
      </c>
    </row>
    <row r="20" spans="1:23" ht="297.75" customHeight="1">
      <c r="A20" s="152"/>
      <c r="B20" s="133"/>
      <c r="C20" s="192"/>
      <c r="D20" s="637" t="s">
        <v>340</v>
      </c>
      <c r="E20" s="172">
        <v>0</v>
      </c>
      <c r="F20" s="644">
        <v>0</v>
      </c>
      <c r="G20" s="172">
        <v>0</v>
      </c>
      <c r="H20" s="172">
        <v>0</v>
      </c>
      <c r="I20" s="172">
        <v>0</v>
      </c>
      <c r="J20" s="645">
        <f t="shared" si="4"/>
        <v>0</v>
      </c>
      <c r="K20" s="541">
        <v>0</v>
      </c>
      <c r="L20" s="541">
        <v>5</v>
      </c>
      <c r="M20" s="541">
        <v>15</v>
      </c>
      <c r="N20" s="541">
        <f t="shared" si="3"/>
        <v>20</v>
      </c>
      <c r="O20" s="637" t="s">
        <v>341</v>
      </c>
      <c r="P20" s="119" t="s">
        <v>342</v>
      </c>
      <c r="Q20" s="544">
        <v>22494</v>
      </c>
      <c r="R20" s="638" t="s">
        <v>343</v>
      </c>
      <c r="W20" s="545" t="s">
        <v>343</v>
      </c>
    </row>
    <row r="21" spans="1:23" s="165" customFormat="1" ht="36" customHeight="1">
      <c r="A21" s="134"/>
      <c r="B21" s="460"/>
      <c r="C21" s="764">
        <v>2</v>
      </c>
      <c r="D21" s="595" t="s">
        <v>375</v>
      </c>
      <c r="E21" s="138"/>
      <c r="F21" s="145"/>
      <c r="G21" s="138"/>
      <c r="H21" s="138"/>
      <c r="I21" s="138"/>
      <c r="J21" s="513"/>
      <c r="K21" s="137"/>
      <c r="L21" s="137"/>
      <c r="M21" s="137"/>
      <c r="N21" s="137"/>
      <c r="O21" s="154"/>
      <c r="P21" s="154"/>
      <c r="Q21" s="131"/>
      <c r="R21" s="118"/>
      <c r="S21" s="126"/>
      <c r="T21" s="127"/>
      <c r="U21" s="127"/>
      <c r="V21" s="127"/>
      <c r="W21" s="126"/>
    </row>
    <row r="22" spans="1:23" s="165" customFormat="1" ht="37.5" customHeight="1">
      <c r="A22" s="134"/>
      <c r="B22" s="460"/>
      <c r="C22" s="764">
        <v>3</v>
      </c>
      <c r="D22" s="595" t="s">
        <v>375</v>
      </c>
      <c r="E22" s="138"/>
      <c r="F22" s="145"/>
      <c r="G22" s="138"/>
      <c r="H22" s="138"/>
      <c r="I22" s="138"/>
      <c r="J22" s="513"/>
      <c r="K22" s="137"/>
      <c r="L22" s="137"/>
      <c r="M22" s="137"/>
      <c r="N22" s="137"/>
      <c r="O22" s="154"/>
      <c r="P22" s="154"/>
      <c r="Q22" s="131"/>
      <c r="R22" s="118"/>
      <c r="S22" s="126"/>
      <c r="T22" s="127"/>
      <c r="U22" s="127"/>
      <c r="V22" s="127"/>
      <c r="W22" s="126"/>
    </row>
    <row r="23" spans="1:23">
      <c r="A23" s="235"/>
      <c r="B23" s="236"/>
      <c r="C23" s="237"/>
      <c r="D23" s="614" t="s">
        <v>37</v>
      </c>
      <c r="E23" s="530"/>
      <c r="F23" s="530">
        <f>+F12+F13</f>
        <v>175000</v>
      </c>
      <c r="G23" s="530"/>
      <c r="H23" s="530"/>
      <c r="I23" s="530"/>
      <c r="J23" s="530">
        <f>+J13+J12</f>
        <v>175000</v>
      </c>
      <c r="K23" s="355"/>
      <c r="L23" s="355"/>
      <c r="M23" s="355"/>
      <c r="N23" s="355"/>
      <c r="O23" s="272"/>
      <c r="P23" s="291"/>
      <c r="Q23" s="334"/>
      <c r="R23" s="235"/>
      <c r="S23" s="235"/>
      <c r="T23" s="238"/>
      <c r="U23" s="238"/>
      <c r="V23" s="238"/>
      <c r="W23" s="293"/>
    </row>
  </sheetData>
  <mergeCells count="22">
    <mergeCell ref="J7:J8"/>
    <mergeCell ref="E7:E8"/>
    <mergeCell ref="F7:F8"/>
    <mergeCell ref="G7:G8"/>
    <mergeCell ref="H7:H8"/>
    <mergeCell ref="I7:I8"/>
    <mergeCell ref="A3:A6"/>
    <mergeCell ref="B3:D6"/>
    <mergeCell ref="A7:D7"/>
    <mergeCell ref="B8:D8"/>
    <mergeCell ref="A9:D9"/>
    <mergeCell ref="T3:V3"/>
    <mergeCell ref="G4:I4"/>
    <mergeCell ref="O4:P4"/>
    <mergeCell ref="T4:V4"/>
    <mergeCell ref="G5:G6"/>
    <mergeCell ref="C1:R1"/>
    <mergeCell ref="C2:R2"/>
    <mergeCell ref="E3:I3"/>
    <mergeCell ref="J3:J6"/>
    <mergeCell ref="K3:N4"/>
    <mergeCell ref="O3:P3"/>
  </mergeCells>
  <printOptions horizontalCentered="1"/>
  <pageMargins left="0.31496062992125984" right="0.19685039370078741" top="0.51181102362204722" bottom="0.59055118110236227" header="0.51181102362204722" footer="0.51181102362204722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view="pageBreakPreview" zoomScale="70" zoomScaleSheetLayoutView="70" workbookViewId="0">
      <pane ySplit="6" topLeftCell="A7" activePane="bottomLeft" state="frozen"/>
      <selection activeCell="D40" sqref="D40"/>
      <selection pane="bottomLeft" activeCell="A7" sqref="A7:XFD83"/>
    </sheetView>
  </sheetViews>
  <sheetFormatPr defaultRowHeight="23.25"/>
  <cols>
    <col min="1" max="1" width="4.375" style="2" bestFit="1" customWidth="1"/>
    <col min="2" max="2" width="49.625" style="1" customWidth="1"/>
    <col min="3" max="3" width="10" style="1" bestFit="1" customWidth="1"/>
    <col min="4" max="4" width="11.125" style="1" bestFit="1" customWidth="1"/>
    <col min="5" max="5" width="9.125" style="1" customWidth="1"/>
    <col min="6" max="7" width="10.5" style="1" customWidth="1"/>
    <col min="8" max="8" width="5.375" style="1" customWidth="1"/>
    <col min="9" max="11" width="6.875" style="1" customWidth="1"/>
    <col min="12" max="12" width="10.625" style="1" customWidth="1"/>
    <col min="13" max="13" width="10.875" style="1" customWidth="1"/>
    <col min="14" max="14" width="8.375" style="1" bestFit="1" customWidth="1"/>
    <col min="15" max="15" width="9.375" style="1" bestFit="1" customWidth="1"/>
    <col min="16" max="16" width="10.5" style="1" bestFit="1" customWidth="1"/>
    <col min="17" max="17" width="6.875" style="1" customWidth="1"/>
    <col min="18" max="18" width="7.375" style="1" bestFit="1" customWidth="1"/>
    <col min="19" max="19" width="8.25" style="1" customWidth="1"/>
    <col min="20" max="16384" width="9" style="1"/>
  </cols>
  <sheetData>
    <row r="1" spans="1:19">
      <c r="A1" s="744" t="s">
        <v>40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</row>
    <row r="2" spans="1:19">
      <c r="A2" s="745" t="s">
        <v>41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</row>
    <row r="3" spans="1:19" s="33" customFormat="1">
      <c r="A3" s="746" t="s">
        <v>34</v>
      </c>
      <c r="B3" s="746" t="s">
        <v>0</v>
      </c>
      <c r="C3" s="747" t="s">
        <v>2</v>
      </c>
      <c r="D3" s="748"/>
      <c r="E3" s="748"/>
      <c r="F3" s="748"/>
      <c r="G3" s="749"/>
      <c r="H3" s="750" t="s">
        <v>13</v>
      </c>
      <c r="I3" s="751"/>
      <c r="J3" s="751"/>
      <c r="K3" s="752"/>
      <c r="L3" s="750" t="s">
        <v>19</v>
      </c>
      <c r="M3" s="752"/>
      <c r="N3" s="104" t="s">
        <v>21</v>
      </c>
      <c r="O3" s="102" t="s">
        <v>10</v>
      </c>
      <c r="P3" s="101" t="s">
        <v>12</v>
      </c>
      <c r="Q3" s="756" t="s">
        <v>23</v>
      </c>
      <c r="R3" s="756"/>
      <c r="S3" s="756"/>
    </row>
    <row r="4" spans="1:19" s="33" customFormat="1">
      <c r="A4" s="746"/>
      <c r="B4" s="746"/>
      <c r="C4" s="757" t="s">
        <v>4</v>
      </c>
      <c r="D4" s="757" t="s">
        <v>3</v>
      </c>
      <c r="E4" s="746" t="s">
        <v>5</v>
      </c>
      <c r="F4" s="746"/>
      <c r="G4" s="746"/>
      <c r="H4" s="753"/>
      <c r="I4" s="754"/>
      <c r="J4" s="754"/>
      <c r="K4" s="755"/>
      <c r="L4" s="760" t="s">
        <v>20</v>
      </c>
      <c r="M4" s="761"/>
      <c r="N4" s="105" t="s">
        <v>22</v>
      </c>
      <c r="O4" s="34" t="s">
        <v>11</v>
      </c>
      <c r="P4" s="35" t="s">
        <v>10</v>
      </c>
      <c r="Q4" s="762" t="s">
        <v>28</v>
      </c>
      <c r="R4" s="762"/>
      <c r="S4" s="762"/>
    </row>
    <row r="5" spans="1:19" s="33" customFormat="1">
      <c r="A5" s="746"/>
      <c r="B5" s="746"/>
      <c r="C5" s="758"/>
      <c r="D5" s="758"/>
      <c r="E5" s="757" t="s">
        <v>6</v>
      </c>
      <c r="F5" s="104" t="s">
        <v>7</v>
      </c>
      <c r="G5" s="104" t="s">
        <v>7</v>
      </c>
      <c r="H5" s="104" t="s">
        <v>14</v>
      </c>
      <c r="I5" s="104" t="s">
        <v>15</v>
      </c>
      <c r="J5" s="104" t="s">
        <v>16</v>
      </c>
      <c r="K5" s="104" t="s">
        <v>18</v>
      </c>
      <c r="L5" s="104" t="s">
        <v>29</v>
      </c>
      <c r="M5" s="104" t="s">
        <v>29</v>
      </c>
      <c r="N5" s="105" t="s">
        <v>32</v>
      </c>
      <c r="O5" s="36"/>
      <c r="P5" s="35" t="s">
        <v>11</v>
      </c>
      <c r="Q5" s="102" t="s">
        <v>24</v>
      </c>
      <c r="R5" s="102" t="s">
        <v>26</v>
      </c>
      <c r="S5" s="102" t="s">
        <v>27</v>
      </c>
    </row>
    <row r="6" spans="1:19" s="33" customFormat="1">
      <c r="A6" s="746"/>
      <c r="B6" s="746"/>
      <c r="C6" s="759"/>
      <c r="D6" s="759"/>
      <c r="E6" s="759"/>
      <c r="F6" s="106" t="s">
        <v>8</v>
      </c>
      <c r="G6" s="106" t="s">
        <v>9</v>
      </c>
      <c r="H6" s="106"/>
      <c r="I6" s="106"/>
      <c r="J6" s="106" t="s">
        <v>17</v>
      </c>
      <c r="K6" s="106"/>
      <c r="L6" s="106" t="s">
        <v>1</v>
      </c>
      <c r="M6" s="106" t="s">
        <v>30</v>
      </c>
      <c r="N6" s="106"/>
      <c r="O6" s="37"/>
      <c r="P6" s="38"/>
      <c r="Q6" s="103" t="s">
        <v>25</v>
      </c>
      <c r="R6" s="103"/>
      <c r="S6" s="103"/>
    </row>
    <row r="7" spans="1:19" s="32" customFormat="1">
      <c r="A7" s="64"/>
      <c r="B7" s="65" t="s">
        <v>33</v>
      </c>
      <c r="C7" s="30"/>
      <c r="D7" s="30"/>
      <c r="E7" s="30"/>
      <c r="F7" s="30"/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3" customFormat="1">
      <c r="A8" s="85"/>
      <c r="B8" s="86"/>
      <c r="C8" s="87"/>
      <c r="D8" s="88"/>
      <c r="E8" s="87"/>
      <c r="F8" s="87"/>
      <c r="G8" s="87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s="3" customFormat="1">
      <c r="A9" s="22"/>
      <c r="B9" s="48"/>
      <c r="C9" s="44"/>
      <c r="D9" s="42"/>
      <c r="E9" s="44"/>
      <c r="F9" s="44"/>
      <c r="G9" s="4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3" customFormat="1">
      <c r="A10" s="22"/>
      <c r="B10" s="48"/>
      <c r="C10" s="44"/>
      <c r="D10" s="42"/>
      <c r="E10" s="44"/>
      <c r="F10" s="44"/>
      <c r="G10" s="4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3" customFormat="1">
      <c r="A11" s="22"/>
      <c r="B11" s="48"/>
      <c r="C11" s="44"/>
      <c r="D11" s="42"/>
      <c r="E11" s="44"/>
      <c r="F11" s="44"/>
      <c r="G11" s="4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3" customFormat="1">
      <c r="A12" s="22"/>
      <c r="B12" s="48"/>
      <c r="C12" s="44"/>
      <c r="D12" s="42"/>
      <c r="E12" s="44"/>
      <c r="F12" s="44"/>
      <c r="G12" s="4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3" customFormat="1">
      <c r="A13" s="22"/>
      <c r="B13" s="48"/>
      <c r="C13" s="44"/>
      <c r="D13" s="43"/>
      <c r="E13" s="44"/>
      <c r="F13" s="44"/>
      <c r="G13" s="4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s="6" customFormat="1">
      <c r="A14" s="49"/>
      <c r="B14" s="50"/>
      <c r="C14" s="44"/>
      <c r="D14" s="7"/>
      <c r="E14" s="44"/>
      <c r="F14" s="44"/>
      <c r="G14" s="4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6" customFormat="1">
      <c r="A15" s="49"/>
      <c r="B15" s="50"/>
      <c r="C15" s="44"/>
      <c r="D15" s="7"/>
      <c r="E15" s="44"/>
      <c r="F15" s="44"/>
      <c r="G15" s="4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6" customFormat="1">
      <c r="A16" s="49"/>
      <c r="B16" s="50"/>
      <c r="C16" s="44"/>
      <c r="D16" s="7"/>
      <c r="E16" s="44"/>
      <c r="F16" s="44"/>
      <c r="G16" s="4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6" customFormat="1">
      <c r="A17" s="49"/>
      <c r="B17" s="50"/>
      <c r="C17" s="44"/>
      <c r="D17" s="7"/>
      <c r="E17" s="44"/>
      <c r="F17" s="44"/>
      <c r="G17" s="4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6" customFormat="1">
      <c r="A18" s="49"/>
      <c r="B18" s="50"/>
      <c r="C18" s="44"/>
      <c r="D18" s="7"/>
      <c r="E18" s="44"/>
      <c r="F18" s="44"/>
      <c r="G18" s="4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6" customFormat="1">
      <c r="A19" s="49"/>
      <c r="B19" s="50"/>
      <c r="C19" s="44"/>
      <c r="D19" s="9"/>
      <c r="E19" s="44"/>
      <c r="F19" s="44"/>
      <c r="G19" s="44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s="32" customFormat="1">
      <c r="A20" s="64"/>
      <c r="B20" s="65" t="s">
        <v>31</v>
      </c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>
      <c r="A21" s="89"/>
      <c r="B21" s="90"/>
      <c r="C21" s="80"/>
      <c r="D21" s="80"/>
      <c r="E21" s="80"/>
      <c r="F21" s="80"/>
      <c r="G21" s="80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>
      <c r="A22" s="18"/>
      <c r="B22" s="23"/>
      <c r="C22" s="11"/>
      <c r="D22" s="13"/>
      <c r="E22" s="10"/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>
      <c r="A23" s="18"/>
      <c r="B23" s="23"/>
      <c r="C23" s="11"/>
      <c r="D23" s="13"/>
      <c r="E23" s="10"/>
      <c r="F23" s="10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>
      <c r="A24" s="18"/>
      <c r="B24" s="24"/>
      <c r="C24" s="11"/>
      <c r="D24" s="13"/>
      <c r="E24" s="10"/>
      <c r="F24" s="10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>
      <c r="A25" s="18"/>
      <c r="B25" s="19"/>
      <c r="C25" s="11"/>
      <c r="D25" s="13"/>
      <c r="E25" s="10"/>
      <c r="F25" s="10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>
      <c r="A26" s="18"/>
      <c r="B26" s="19"/>
      <c r="C26" s="11"/>
      <c r="D26" s="13"/>
      <c r="E26" s="10"/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>
      <c r="A27" s="18"/>
      <c r="B27" s="19"/>
      <c r="C27" s="11"/>
      <c r="D27" s="13"/>
      <c r="E27" s="10"/>
      <c r="F27" s="10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>
      <c r="A28" s="18"/>
      <c r="B28" s="19"/>
      <c r="C28" s="11"/>
      <c r="D28" s="13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>
      <c r="A29" s="18"/>
      <c r="B29" s="19"/>
      <c r="C29" s="11"/>
      <c r="D29" s="13"/>
      <c r="E29" s="10"/>
      <c r="F29" s="10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>
      <c r="A30" s="18"/>
      <c r="B30" s="19"/>
      <c r="C30" s="11"/>
      <c r="D30" s="13"/>
      <c r="E30" s="10"/>
      <c r="F30" s="10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>
      <c r="A31" s="18"/>
      <c r="B31" s="19"/>
      <c r="C31" s="11"/>
      <c r="D31" s="13"/>
      <c r="E31" s="10"/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>
      <c r="A32" s="18"/>
      <c r="B32" s="19"/>
      <c r="C32" s="11"/>
      <c r="D32" s="13"/>
      <c r="E32" s="10"/>
      <c r="F32" s="10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>
      <c r="A33" s="98"/>
      <c r="B33" s="79"/>
      <c r="C33" s="17"/>
      <c r="D33" s="66"/>
      <c r="E33" s="100"/>
      <c r="F33" s="100"/>
      <c r="G33" s="10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>
      <c r="A34" s="77"/>
      <c r="B34" s="75"/>
      <c r="C34" s="5"/>
      <c r="D34" s="78"/>
      <c r="E34" s="99"/>
      <c r="F34" s="99"/>
      <c r="G34" s="9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>
      <c r="A35" s="81"/>
      <c r="B35" s="74"/>
      <c r="C35" s="62"/>
      <c r="D35" s="67"/>
      <c r="E35" s="80"/>
      <c r="F35" s="80"/>
      <c r="G35" s="80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>
      <c r="A36" s="18"/>
      <c r="B36" s="19"/>
      <c r="C36" s="11"/>
      <c r="D36" s="13"/>
      <c r="E36" s="10"/>
      <c r="F36" s="10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>
      <c r="A37" s="18"/>
      <c r="B37" s="19"/>
      <c r="C37" s="11"/>
      <c r="D37" s="13"/>
      <c r="E37" s="10"/>
      <c r="F37" s="10"/>
      <c r="G37" s="1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>
      <c r="A38" s="18"/>
      <c r="B38" s="52"/>
      <c r="C38" s="11"/>
      <c r="D38" s="14"/>
      <c r="E38" s="10"/>
      <c r="F38" s="10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>
      <c r="A39" s="18"/>
      <c r="B39" s="53"/>
      <c r="C39" s="11"/>
      <c r="D39" s="13"/>
      <c r="E39" s="10"/>
      <c r="F39" s="10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>
      <c r="A40" s="18"/>
      <c r="B40" s="19"/>
      <c r="C40" s="11"/>
      <c r="D40" s="13"/>
      <c r="E40" s="10"/>
      <c r="F40" s="10"/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>
      <c r="A41" s="18"/>
      <c r="B41" s="23"/>
      <c r="C41" s="11"/>
      <c r="D41" s="13"/>
      <c r="E41" s="10"/>
      <c r="F41" s="10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A42" s="18"/>
      <c r="B42" s="23"/>
      <c r="C42" s="11"/>
      <c r="D42" s="13"/>
      <c r="E42" s="10"/>
      <c r="F42" s="10"/>
      <c r="G42" s="1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54"/>
      <c r="B43" s="19"/>
      <c r="C43" s="12"/>
      <c r="D43" s="11"/>
      <c r="E43" s="10"/>
      <c r="F43" s="10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>
      <c r="A44" s="54"/>
      <c r="B44" s="19"/>
      <c r="C44" s="12"/>
      <c r="D44" s="11"/>
      <c r="E44" s="10"/>
      <c r="F44" s="10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>
      <c r="A45" s="54"/>
      <c r="B45" s="19"/>
      <c r="C45" s="12"/>
      <c r="D45" s="11"/>
      <c r="E45" s="10"/>
      <c r="F45" s="10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>
      <c r="A46" s="54"/>
      <c r="B46" s="19"/>
      <c r="C46" s="12"/>
      <c r="D46" s="11"/>
      <c r="E46" s="10"/>
      <c r="F46" s="10"/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>
      <c r="A47" s="54"/>
      <c r="B47" s="19"/>
      <c r="C47" s="12"/>
      <c r="D47" s="11"/>
      <c r="E47" s="10"/>
      <c r="F47" s="10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>
      <c r="A48" s="54"/>
      <c r="B48" s="19"/>
      <c r="C48" s="12"/>
      <c r="D48" s="11"/>
      <c r="E48" s="10"/>
      <c r="F48" s="10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>
      <c r="A49" s="54"/>
      <c r="B49" s="19"/>
      <c r="C49" s="12"/>
      <c r="D49" s="11"/>
      <c r="E49" s="10"/>
      <c r="F49" s="10"/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s="32" customFormat="1">
      <c r="A50" s="93"/>
      <c r="B50" s="94" t="s">
        <v>35</v>
      </c>
      <c r="C50" s="39"/>
      <c r="D50" s="39"/>
      <c r="E50" s="39"/>
      <c r="F50" s="39"/>
      <c r="G50" s="39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>
      <c r="A51" s="70"/>
      <c r="B51" s="91"/>
      <c r="C51" s="62"/>
      <c r="D51" s="9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19">
      <c r="A52" s="20"/>
      <c r="B52" s="25"/>
      <c r="C52" s="11"/>
      <c r="D52" s="4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>
      <c r="A53" s="20"/>
      <c r="B53" s="55"/>
      <c r="C53" s="11"/>
      <c r="D53" s="4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>
      <c r="A54" s="20"/>
      <c r="B54" s="56"/>
      <c r="C54" s="11"/>
      <c r="D54" s="45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>
      <c r="A55" s="20"/>
      <c r="B55" s="57"/>
      <c r="C55" s="4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>
      <c r="A56" s="20"/>
      <c r="B56" s="57"/>
      <c r="C56" s="46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s="3" customFormat="1">
      <c r="A57" s="51"/>
      <c r="B57" s="83"/>
      <c r="C57" s="84"/>
      <c r="D57" s="44"/>
      <c r="E57" s="44"/>
      <c r="F57" s="44"/>
      <c r="G57" s="4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s="3" customFormat="1">
      <c r="A58" s="59"/>
      <c r="B58" s="82"/>
      <c r="C58" s="61"/>
      <c r="D58" s="44"/>
      <c r="E58" s="44"/>
      <c r="F58" s="44"/>
      <c r="G58" s="44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s="3" customFormat="1">
      <c r="A59" s="59"/>
      <c r="B59" s="60"/>
      <c r="C59" s="61"/>
      <c r="D59" s="44"/>
      <c r="E59" s="44"/>
      <c r="F59" s="44"/>
      <c r="G59" s="44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s="3" customFormat="1">
      <c r="A60" s="59"/>
      <c r="B60" s="60"/>
      <c r="C60" s="61"/>
      <c r="D60" s="44"/>
      <c r="E60" s="44"/>
      <c r="F60" s="44"/>
      <c r="G60" s="44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 s="32" customFormat="1">
      <c r="A61" s="93"/>
      <c r="B61" s="94" t="s">
        <v>36</v>
      </c>
      <c r="C61" s="30"/>
      <c r="D61" s="30"/>
      <c r="E61" s="30"/>
      <c r="F61" s="30"/>
      <c r="G61" s="3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>
      <c r="A62" s="70"/>
      <c r="B62" s="71"/>
      <c r="C62" s="62"/>
      <c r="D62" s="68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>
      <c r="A63" s="28"/>
      <c r="B63" s="69"/>
      <c r="C63" s="27"/>
      <c r="D63" s="6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>
      <c r="A64" s="70"/>
      <c r="B64" s="71"/>
      <c r="C64" s="62"/>
      <c r="D64" s="68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1:19">
      <c r="A65" s="20"/>
      <c r="B65" s="26"/>
      <c r="C65" s="11"/>
      <c r="D65" s="15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>
      <c r="A66" s="20"/>
      <c r="B66" s="26"/>
      <c r="C66" s="11"/>
      <c r="D66" s="15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>
      <c r="A67" s="20"/>
      <c r="B67" s="26"/>
      <c r="C67" s="11"/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>
      <c r="A68" s="20"/>
      <c r="B68" s="26"/>
      <c r="C68" s="11"/>
      <c r="D68" s="15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>
      <c r="A69" s="20"/>
      <c r="B69" s="26"/>
      <c r="C69" s="11"/>
      <c r="D69" s="15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s="32" customFormat="1">
      <c r="A70" s="93"/>
      <c r="B70" s="94" t="s">
        <v>38</v>
      </c>
      <c r="C70" s="30"/>
      <c r="D70" s="30"/>
      <c r="E70" s="30"/>
      <c r="F70" s="30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>
      <c r="A71" s="72"/>
      <c r="B71" s="76"/>
      <c r="C71" s="62"/>
      <c r="D71" s="68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19">
      <c r="A72" s="58"/>
      <c r="B72" s="21"/>
      <c r="C72" s="11"/>
      <c r="D72" s="47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>
      <c r="A73" s="58"/>
      <c r="B73" s="21"/>
      <c r="C73" s="11"/>
      <c r="D73" s="15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>
      <c r="A74" s="58"/>
      <c r="B74" s="21"/>
      <c r="C74" s="11"/>
      <c r="D74" s="15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>
      <c r="A75" s="58"/>
      <c r="B75" s="21"/>
      <c r="C75" s="11"/>
      <c r="D75" s="15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s="32" customFormat="1">
      <c r="A76" s="96"/>
      <c r="B76" s="65" t="s">
        <v>39</v>
      </c>
      <c r="C76" s="97"/>
      <c r="D76" s="97"/>
      <c r="E76" s="97"/>
      <c r="F76" s="97"/>
      <c r="G76" s="97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>
      <c r="A77" s="70"/>
      <c r="B77" s="91"/>
      <c r="C77" s="62"/>
      <c r="D77" s="95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19">
      <c r="A78" s="20"/>
      <c r="B78" s="55"/>
      <c r="C78" s="11"/>
      <c r="D78" s="16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s="3" customFormat="1">
      <c r="A79" s="51"/>
      <c r="B79" s="83"/>
      <c r="C79" s="84"/>
      <c r="D79" s="44"/>
      <c r="E79" s="44"/>
      <c r="F79" s="44"/>
      <c r="G79" s="4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s="3" customFormat="1">
      <c r="A80" s="59"/>
      <c r="B80" s="82"/>
      <c r="C80" s="61"/>
      <c r="D80" s="44"/>
      <c r="E80" s="44"/>
      <c r="F80" s="44"/>
      <c r="G80" s="44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s="3" customFormat="1">
      <c r="A81" s="59"/>
      <c r="B81" s="60"/>
      <c r="C81" s="61"/>
      <c r="D81" s="44"/>
      <c r="E81" s="44"/>
      <c r="F81" s="44"/>
      <c r="G81" s="44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s="3" customFormat="1">
      <c r="A82" s="59"/>
      <c r="B82" s="60"/>
      <c r="C82" s="61"/>
      <c r="D82" s="44"/>
      <c r="E82" s="44"/>
      <c r="F82" s="44"/>
      <c r="G82" s="44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s="41" customFormat="1">
      <c r="A83" s="743" t="s">
        <v>37</v>
      </c>
      <c r="B83" s="743"/>
      <c r="C83" s="40">
        <f>SUM(C7+C20+C50+C61+C70+C76)</f>
        <v>0</v>
      </c>
      <c r="D83" s="40">
        <f>SUM(D7+D20+D50+D61+D70+D76)</f>
        <v>0</v>
      </c>
      <c r="E83" s="40" t="e">
        <f>SUM(E7+E20+E50+E61+E70+#REF!+E76)</f>
        <v>#REF!</v>
      </c>
      <c r="F83" s="40" t="e">
        <f>SUM(F7+F20+F50+F61+F70+#REF!+F76)</f>
        <v>#REF!</v>
      </c>
      <c r="G83" s="40" t="e">
        <f>SUM(G7+G20+G50+G61+G70+#REF!+G76)</f>
        <v>#REF!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</sheetData>
  <mergeCells count="15">
    <mergeCell ref="A83:B83"/>
    <mergeCell ref="A1:S1"/>
    <mergeCell ref="A2:S2"/>
    <mergeCell ref="A3:A6"/>
    <mergeCell ref="B3:B6"/>
    <mergeCell ref="C3:G3"/>
    <mergeCell ref="H3:K4"/>
    <mergeCell ref="L3:M3"/>
    <mergeCell ref="Q3:S3"/>
    <mergeCell ref="C4:C6"/>
    <mergeCell ref="D4:D6"/>
    <mergeCell ref="E4:G4"/>
    <mergeCell ref="L4:M4"/>
    <mergeCell ref="Q4:S4"/>
    <mergeCell ref="E5:E6"/>
  </mergeCells>
  <printOptions horizontalCentered="1"/>
  <pageMargins left="0.39370078740157483" right="0.19685039370078741" top="0.78740157480314965" bottom="0.59055118110236227" header="0.51181102362204722" footer="0.51181102362204722"/>
  <pageSetup paperSize="9" scale="65" orientation="landscape" r:id="rId1"/>
  <rowBreaks count="2" manualBreakCount="2">
    <brk id="49" max="18" man="1"/>
    <brk id="75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10</vt:i4>
      </vt:variant>
    </vt:vector>
  </HeadingPairs>
  <TitlesOfParts>
    <vt:vector size="15" baseType="lpstr">
      <vt:lpstr>พันธกิจที่ 1</vt:lpstr>
      <vt:lpstr>พันธกิจที่ 2</vt:lpstr>
      <vt:lpstr>พันธกิจที่3</vt:lpstr>
      <vt:lpstr>พันธกิจที่4</vt:lpstr>
      <vt:lpstr>นิติการ</vt:lpstr>
      <vt:lpstr>นิติการ!Print_Area</vt:lpstr>
      <vt:lpstr>'พันธกิจที่ 1'!Print_Area</vt:lpstr>
      <vt:lpstr>'พันธกิจที่ 2'!Print_Area</vt:lpstr>
      <vt:lpstr>พันธกิจที่3!Print_Area</vt:lpstr>
      <vt:lpstr>พันธกิจที่4!Print_Area</vt:lpstr>
      <vt:lpstr>นิติการ!Print_Titles</vt:lpstr>
      <vt:lpstr>'พันธกิจที่ 1'!Print_Titles</vt:lpstr>
      <vt:lpstr>'พันธกิจที่ 2'!Print_Titles</vt:lpstr>
      <vt:lpstr>พันธกิจที่3!Print_Titles</vt:lpstr>
      <vt:lpstr>พันธกิจที่4!Print_Titles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LAB-28</cp:lastModifiedBy>
  <cp:lastPrinted>2018-05-28T07:03:23Z</cp:lastPrinted>
  <dcterms:created xsi:type="dcterms:W3CDTF">2015-08-17T07:51:53Z</dcterms:created>
  <dcterms:modified xsi:type="dcterms:W3CDTF">2018-05-28T07:04:43Z</dcterms:modified>
</cp:coreProperties>
</file>